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C08\Desktop\Soubory k odeslání\"/>
    </mc:Choice>
  </mc:AlternateContent>
  <bookViews>
    <workbookView xWindow="0" yWindow="0" windowWidth="0" windowHeight="0"/>
  </bookViews>
  <sheets>
    <sheet name="Rekapitulace stavby" sheetId="1" r:id="rId1"/>
    <sheet name="SO 01 - Stavební úpravy 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01 - Stavební úpravy o...'!$C$144:$K$805</definedName>
    <definedName name="_xlnm.Print_Area" localSheetId="1">'SO 01 - Stavební úpravy o...'!$C$4:$J$76,'SO 01 - Stavební úpravy o...'!$C$82:$J$126,'SO 01 - Stavební úpravy o...'!$C$132:$J$805</definedName>
    <definedName name="_xlnm.Print_Titles" localSheetId="1">'SO 01 - Stavební úpravy o...'!$144:$144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805"/>
  <c r="BH805"/>
  <c r="BG805"/>
  <c r="BF805"/>
  <c r="T805"/>
  <c r="T804"/>
  <c r="R805"/>
  <c r="R804"/>
  <c r="P805"/>
  <c r="P804"/>
  <c r="BI803"/>
  <c r="BH803"/>
  <c r="BG803"/>
  <c r="BF803"/>
  <c r="T803"/>
  <c r="T802"/>
  <c r="R803"/>
  <c r="R802"/>
  <c r="P803"/>
  <c r="P802"/>
  <c r="BI801"/>
  <c r="BH801"/>
  <c r="BG801"/>
  <c r="BF801"/>
  <c r="T801"/>
  <c r="T800"/>
  <c r="T799"/>
  <c r="R801"/>
  <c r="R800"/>
  <c r="R799"/>
  <c r="P801"/>
  <c r="P800"/>
  <c r="P799"/>
  <c r="BI796"/>
  <c r="BH796"/>
  <c r="BG796"/>
  <c r="BF796"/>
  <c r="T796"/>
  <c r="R796"/>
  <c r="P796"/>
  <c r="BI795"/>
  <c r="BH795"/>
  <c r="BG795"/>
  <c r="BF795"/>
  <c r="T795"/>
  <c r="R795"/>
  <c r="P795"/>
  <c r="BI792"/>
  <c r="BH792"/>
  <c r="BG792"/>
  <c r="BF792"/>
  <c r="T792"/>
  <c r="R792"/>
  <c r="P792"/>
  <c r="BI788"/>
  <c r="BH788"/>
  <c r="BG788"/>
  <c r="BF788"/>
  <c r="T788"/>
  <c r="R788"/>
  <c r="P788"/>
  <c r="BI785"/>
  <c r="BH785"/>
  <c r="BG785"/>
  <c r="BF785"/>
  <c r="T785"/>
  <c r="R785"/>
  <c r="P785"/>
  <c r="BI749"/>
  <c r="BH749"/>
  <c r="BG749"/>
  <c r="BF749"/>
  <c r="T749"/>
  <c r="R749"/>
  <c r="P749"/>
  <c r="BI746"/>
  <c r="BH746"/>
  <c r="BG746"/>
  <c r="BF746"/>
  <c r="T746"/>
  <c r="R746"/>
  <c r="P746"/>
  <c r="BI744"/>
  <c r="BH744"/>
  <c r="BG744"/>
  <c r="BF744"/>
  <c r="T744"/>
  <c r="R744"/>
  <c r="P744"/>
  <c r="BI743"/>
  <c r="BH743"/>
  <c r="BG743"/>
  <c r="BF743"/>
  <c r="T743"/>
  <c r="R743"/>
  <c r="P743"/>
  <c r="BI740"/>
  <c r="BH740"/>
  <c r="BG740"/>
  <c r="BF740"/>
  <c r="T740"/>
  <c r="R740"/>
  <c r="P740"/>
  <c r="BI739"/>
  <c r="BH739"/>
  <c r="BG739"/>
  <c r="BF739"/>
  <c r="T739"/>
  <c r="R739"/>
  <c r="P739"/>
  <c r="BI738"/>
  <c r="BH738"/>
  <c r="BG738"/>
  <c r="BF738"/>
  <c r="T738"/>
  <c r="R738"/>
  <c r="P738"/>
  <c r="BI729"/>
  <c r="BH729"/>
  <c r="BG729"/>
  <c r="BF729"/>
  <c r="T729"/>
  <c r="R729"/>
  <c r="P729"/>
  <c r="BI727"/>
  <c r="BH727"/>
  <c r="BG727"/>
  <c r="BF727"/>
  <c r="T727"/>
  <c r="R727"/>
  <c r="P727"/>
  <c r="BI726"/>
  <c r="BH726"/>
  <c r="BG726"/>
  <c r="BF726"/>
  <c r="T726"/>
  <c r="R726"/>
  <c r="P726"/>
  <c r="BI724"/>
  <c r="BH724"/>
  <c r="BG724"/>
  <c r="BF724"/>
  <c r="T724"/>
  <c r="R724"/>
  <c r="P724"/>
  <c r="BI703"/>
  <c r="BH703"/>
  <c r="BG703"/>
  <c r="BF703"/>
  <c r="T703"/>
  <c r="R703"/>
  <c r="P703"/>
  <c r="BI701"/>
  <c r="BH701"/>
  <c r="BG701"/>
  <c r="BF701"/>
  <c r="T701"/>
  <c r="R701"/>
  <c r="P701"/>
  <c r="BI698"/>
  <c r="BH698"/>
  <c r="BG698"/>
  <c r="BF698"/>
  <c r="T698"/>
  <c r="R698"/>
  <c r="P698"/>
  <c r="BI696"/>
  <c r="BH696"/>
  <c r="BG696"/>
  <c r="BF696"/>
  <c r="T696"/>
  <c r="R696"/>
  <c r="P696"/>
  <c r="BI694"/>
  <c r="BH694"/>
  <c r="BG694"/>
  <c r="BF694"/>
  <c r="T694"/>
  <c r="R694"/>
  <c r="P694"/>
  <c r="BI693"/>
  <c r="BH693"/>
  <c r="BG693"/>
  <c r="BF693"/>
  <c r="T693"/>
  <c r="R693"/>
  <c r="P693"/>
  <c r="BI691"/>
  <c r="BH691"/>
  <c r="BG691"/>
  <c r="BF691"/>
  <c r="T691"/>
  <c r="R691"/>
  <c r="P691"/>
  <c r="BI669"/>
  <c r="BH669"/>
  <c r="BG669"/>
  <c r="BF669"/>
  <c r="T669"/>
  <c r="R669"/>
  <c r="P669"/>
  <c r="BI668"/>
  <c r="BH668"/>
  <c r="BG668"/>
  <c r="BF668"/>
  <c r="T668"/>
  <c r="R668"/>
  <c r="P668"/>
  <c r="BI666"/>
  <c r="BH666"/>
  <c r="BG666"/>
  <c r="BF666"/>
  <c r="T666"/>
  <c r="R666"/>
  <c r="P666"/>
  <c r="BI665"/>
  <c r="BH665"/>
  <c r="BG665"/>
  <c r="BF665"/>
  <c r="T665"/>
  <c r="R665"/>
  <c r="P665"/>
  <c r="BI663"/>
  <c r="BH663"/>
  <c r="BG663"/>
  <c r="BF663"/>
  <c r="T663"/>
  <c r="R663"/>
  <c r="P663"/>
  <c r="BI661"/>
  <c r="BH661"/>
  <c r="BG661"/>
  <c r="BF661"/>
  <c r="T661"/>
  <c r="R661"/>
  <c r="P661"/>
  <c r="BI659"/>
  <c r="BH659"/>
  <c r="BG659"/>
  <c r="BF659"/>
  <c r="T659"/>
  <c r="R659"/>
  <c r="P659"/>
  <c r="BI633"/>
  <c r="BH633"/>
  <c r="BG633"/>
  <c r="BF633"/>
  <c r="T633"/>
  <c r="R633"/>
  <c r="P633"/>
  <c r="BI616"/>
  <c r="BH616"/>
  <c r="BG616"/>
  <c r="BF616"/>
  <c r="T616"/>
  <c r="R616"/>
  <c r="P616"/>
  <c r="BI614"/>
  <c r="BH614"/>
  <c r="BG614"/>
  <c r="BF614"/>
  <c r="T614"/>
  <c r="R614"/>
  <c r="P614"/>
  <c r="BI612"/>
  <c r="BH612"/>
  <c r="BG612"/>
  <c r="BF612"/>
  <c r="T612"/>
  <c r="R612"/>
  <c r="P612"/>
  <c r="BI607"/>
  <c r="BH607"/>
  <c r="BG607"/>
  <c r="BF607"/>
  <c r="T607"/>
  <c r="R607"/>
  <c r="P607"/>
  <c r="BI605"/>
  <c r="BH605"/>
  <c r="BG605"/>
  <c r="BF605"/>
  <c r="T605"/>
  <c r="R605"/>
  <c r="P605"/>
  <c r="BI601"/>
  <c r="BH601"/>
  <c r="BG601"/>
  <c r="BF601"/>
  <c r="T601"/>
  <c r="R601"/>
  <c r="P601"/>
  <c r="BI599"/>
  <c r="BH599"/>
  <c r="BG599"/>
  <c r="BF599"/>
  <c r="T599"/>
  <c r="R599"/>
  <c r="P599"/>
  <c r="BI596"/>
  <c r="BH596"/>
  <c r="BG596"/>
  <c r="BF596"/>
  <c r="T596"/>
  <c r="R596"/>
  <c r="P596"/>
  <c r="BI593"/>
  <c r="BH593"/>
  <c r="BG593"/>
  <c r="BF593"/>
  <c r="T593"/>
  <c r="R593"/>
  <c r="P593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79"/>
  <c r="BH579"/>
  <c r="BG579"/>
  <c r="BF579"/>
  <c r="T579"/>
  <c r="R579"/>
  <c r="P579"/>
  <c r="BI578"/>
  <c r="BH578"/>
  <c r="BG578"/>
  <c r="BF578"/>
  <c r="T578"/>
  <c r="R578"/>
  <c r="P578"/>
  <c r="BI576"/>
  <c r="BH576"/>
  <c r="BG576"/>
  <c r="BF576"/>
  <c r="T576"/>
  <c r="R576"/>
  <c r="P576"/>
  <c r="BI575"/>
  <c r="BH575"/>
  <c r="BG575"/>
  <c r="BF575"/>
  <c r="T575"/>
  <c r="R575"/>
  <c r="P575"/>
  <c r="BI573"/>
  <c r="BH573"/>
  <c r="BG573"/>
  <c r="BF573"/>
  <c r="T573"/>
  <c r="R573"/>
  <c r="P573"/>
  <c r="BI571"/>
  <c r="BH571"/>
  <c r="BG571"/>
  <c r="BF571"/>
  <c r="T571"/>
  <c r="R571"/>
  <c r="P571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1"/>
  <c r="BH561"/>
  <c r="BG561"/>
  <c r="BF561"/>
  <c r="T561"/>
  <c r="R561"/>
  <c r="P561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4"/>
  <c r="BH544"/>
  <c r="BG544"/>
  <c r="BF544"/>
  <c r="T544"/>
  <c r="R544"/>
  <c r="P544"/>
  <c r="BI543"/>
  <c r="BH543"/>
  <c r="BG543"/>
  <c r="BF543"/>
  <c r="T543"/>
  <c r="R543"/>
  <c r="P543"/>
  <c r="BI540"/>
  <c r="BH540"/>
  <c r="BG540"/>
  <c r="BF540"/>
  <c r="T540"/>
  <c r="R540"/>
  <c r="P540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4"/>
  <c r="BH524"/>
  <c r="BG524"/>
  <c r="BF524"/>
  <c r="T524"/>
  <c r="R524"/>
  <c r="P524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4"/>
  <c r="BH504"/>
  <c r="BG504"/>
  <c r="BF504"/>
  <c r="T504"/>
  <c r="R504"/>
  <c r="P504"/>
  <c r="BI498"/>
  <c r="BH498"/>
  <c r="BG498"/>
  <c r="BF498"/>
  <c r="T498"/>
  <c r="R498"/>
  <c r="P498"/>
  <c r="BI495"/>
  <c r="BH495"/>
  <c r="BG495"/>
  <c r="BF495"/>
  <c r="T495"/>
  <c r="R495"/>
  <c r="P495"/>
  <c r="BI494"/>
  <c r="BH494"/>
  <c r="BG494"/>
  <c r="BF494"/>
  <c r="T494"/>
  <c r="R494"/>
  <c r="P494"/>
  <c r="BI490"/>
  <c r="BH490"/>
  <c r="BG490"/>
  <c r="BF490"/>
  <c r="T490"/>
  <c r="R490"/>
  <c r="P490"/>
  <c r="BI489"/>
  <c r="BH489"/>
  <c r="BG489"/>
  <c r="BF489"/>
  <c r="T489"/>
  <c r="R489"/>
  <c r="P489"/>
  <c r="BI487"/>
  <c r="BH487"/>
  <c r="BG487"/>
  <c r="BF487"/>
  <c r="T487"/>
  <c r="R487"/>
  <c r="P487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63"/>
  <c r="BH463"/>
  <c r="BG463"/>
  <c r="BF463"/>
  <c r="T463"/>
  <c r="R463"/>
  <c r="P463"/>
  <c r="BI460"/>
  <c r="BH460"/>
  <c r="BG460"/>
  <c r="BF460"/>
  <c r="T460"/>
  <c r="R460"/>
  <c r="P460"/>
  <c r="BI454"/>
  <c r="BH454"/>
  <c r="BG454"/>
  <c r="BF454"/>
  <c r="T454"/>
  <c r="R454"/>
  <c r="P454"/>
  <c r="BI451"/>
  <c r="BH451"/>
  <c r="BG451"/>
  <c r="BF451"/>
  <c r="T451"/>
  <c r="R451"/>
  <c r="P451"/>
  <c r="BI441"/>
  <c r="BH441"/>
  <c r="BG441"/>
  <c r="BF441"/>
  <c r="T441"/>
  <c r="R441"/>
  <c r="P441"/>
  <c r="BI439"/>
  <c r="BH439"/>
  <c r="BG439"/>
  <c r="BF439"/>
  <c r="T439"/>
  <c r="T438"/>
  <c r="R439"/>
  <c r="R438"/>
  <c r="P439"/>
  <c r="P438"/>
  <c r="BI437"/>
  <c r="BH437"/>
  <c r="BG437"/>
  <c r="BF437"/>
  <c r="T437"/>
  <c r="T436"/>
  <c r="R437"/>
  <c r="R436"/>
  <c r="P437"/>
  <c r="P436"/>
  <c r="BI435"/>
  <c r="BH435"/>
  <c r="BG435"/>
  <c r="BF435"/>
  <c r="T435"/>
  <c r="T434"/>
  <c r="R435"/>
  <c r="R434"/>
  <c r="P435"/>
  <c r="P434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8"/>
  <c r="BH428"/>
  <c r="BG428"/>
  <c r="BF428"/>
  <c r="T428"/>
  <c r="R428"/>
  <c r="P428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7"/>
  <c r="BH417"/>
  <c r="BG417"/>
  <c r="BF417"/>
  <c r="T417"/>
  <c r="R417"/>
  <c r="P417"/>
  <c r="BI416"/>
  <c r="BH416"/>
  <c r="BG416"/>
  <c r="BF416"/>
  <c r="T416"/>
  <c r="R416"/>
  <c r="P416"/>
  <c r="BI414"/>
  <c r="BH414"/>
  <c r="BG414"/>
  <c r="BF414"/>
  <c r="T414"/>
  <c r="R414"/>
  <c r="P414"/>
  <c r="BI413"/>
  <c r="BH413"/>
  <c r="BG413"/>
  <c r="BF413"/>
  <c r="T413"/>
  <c r="R413"/>
  <c r="P413"/>
  <c r="BI411"/>
  <c r="BH411"/>
  <c r="BG411"/>
  <c r="BF411"/>
  <c r="T411"/>
  <c r="T410"/>
  <c r="R411"/>
  <c r="R410"/>
  <c r="P411"/>
  <c r="P410"/>
  <c r="BI409"/>
  <c r="BH409"/>
  <c r="BG409"/>
  <c r="BF409"/>
  <c r="T409"/>
  <c r="R409"/>
  <c r="P409"/>
  <c r="BI407"/>
  <c r="BH407"/>
  <c r="BG407"/>
  <c r="BF407"/>
  <c r="T407"/>
  <c r="R407"/>
  <c r="P407"/>
  <c r="BI404"/>
  <c r="BH404"/>
  <c r="BG404"/>
  <c r="BF404"/>
  <c r="T404"/>
  <c r="R404"/>
  <c r="P404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8"/>
  <c r="BH398"/>
  <c r="BG398"/>
  <c r="BF398"/>
  <c r="T398"/>
  <c r="R398"/>
  <c r="P398"/>
  <c r="BI397"/>
  <c r="BH397"/>
  <c r="BG397"/>
  <c r="BF397"/>
  <c r="T397"/>
  <c r="R397"/>
  <c r="P397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T388"/>
  <c r="R389"/>
  <c r="R388"/>
  <c r="P389"/>
  <c r="P388"/>
  <c r="BI387"/>
  <c r="BH387"/>
  <c r="BG387"/>
  <c r="BF387"/>
  <c r="T387"/>
  <c r="R387"/>
  <c r="P387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79"/>
  <c r="BH379"/>
  <c r="BG379"/>
  <c r="BF379"/>
  <c r="T379"/>
  <c r="R379"/>
  <c r="P379"/>
  <c r="BI353"/>
  <c r="BH353"/>
  <c r="BG353"/>
  <c r="BF353"/>
  <c r="T353"/>
  <c r="R353"/>
  <c r="P353"/>
  <c r="BI343"/>
  <c r="BH343"/>
  <c r="BG343"/>
  <c r="BF343"/>
  <c r="T343"/>
  <c r="R343"/>
  <c r="P343"/>
  <c r="BI337"/>
  <c r="BH337"/>
  <c r="BG337"/>
  <c r="BF337"/>
  <c r="T337"/>
  <c r="R337"/>
  <c r="P337"/>
  <c r="BI334"/>
  <c r="BH334"/>
  <c r="BG334"/>
  <c r="BF334"/>
  <c r="T334"/>
  <c r="R334"/>
  <c r="P334"/>
  <c r="BI328"/>
  <c r="BH328"/>
  <c r="BG328"/>
  <c r="BF328"/>
  <c r="T328"/>
  <c r="R328"/>
  <c r="P328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88"/>
  <c r="BH288"/>
  <c r="BG288"/>
  <c r="BF288"/>
  <c r="T288"/>
  <c r="R288"/>
  <c r="P288"/>
  <c r="BI269"/>
  <c r="BH269"/>
  <c r="BG269"/>
  <c r="BF269"/>
  <c r="T269"/>
  <c r="R269"/>
  <c r="P269"/>
  <c r="BI268"/>
  <c r="BH268"/>
  <c r="BG268"/>
  <c r="BF268"/>
  <c r="T268"/>
  <c r="R268"/>
  <c r="P268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196"/>
  <c r="BH196"/>
  <c r="BG196"/>
  <c r="BF196"/>
  <c r="T196"/>
  <c r="R196"/>
  <c r="P196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4"/>
  <c r="BH174"/>
  <c r="BG174"/>
  <c r="BF174"/>
  <c r="T174"/>
  <c r="R174"/>
  <c r="P174"/>
  <c r="BI168"/>
  <c r="BH168"/>
  <c r="BG168"/>
  <c r="BF168"/>
  <c r="T168"/>
  <c r="R168"/>
  <c r="P168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48"/>
  <c r="BH148"/>
  <c r="BG148"/>
  <c r="BF148"/>
  <c r="T148"/>
  <c r="R148"/>
  <c r="P148"/>
  <c r="J141"/>
  <c r="F141"/>
  <c r="F139"/>
  <c r="E137"/>
  <c r="J91"/>
  <c r="F91"/>
  <c r="F89"/>
  <c r="E87"/>
  <c r="J24"/>
  <c r="E24"/>
  <c r="J92"/>
  <c r="J23"/>
  <c r="J18"/>
  <c r="E18"/>
  <c r="F142"/>
  <c r="J17"/>
  <c r="J12"/>
  <c r="J139"/>
  <c r="E7"/>
  <c r="E135"/>
  <c i="1" r="L90"/>
  <c r="AM90"/>
  <c r="AM89"/>
  <c r="L89"/>
  <c r="AM87"/>
  <c r="L87"/>
  <c r="L85"/>
  <c r="L84"/>
  <c i="2" r="J729"/>
  <c r="BK701"/>
  <c r="J665"/>
  <c r="J589"/>
  <c r="J581"/>
  <c r="J556"/>
  <c r="J551"/>
  <c r="J540"/>
  <c r="J528"/>
  <c r="BK512"/>
  <c r="BK479"/>
  <c r="BK437"/>
  <c r="J430"/>
  <c r="BK421"/>
  <c r="BK416"/>
  <c r="BK407"/>
  <c r="J392"/>
  <c r="J384"/>
  <c r="J317"/>
  <c r="J296"/>
  <c r="J269"/>
  <c r="J256"/>
  <c r="J238"/>
  <c r="J226"/>
  <c r="J188"/>
  <c r="J154"/>
  <c r="J785"/>
  <c r="BK739"/>
  <c r="BK726"/>
  <c r="J696"/>
  <c r="J663"/>
  <c r="BK633"/>
  <c r="J593"/>
  <c r="J588"/>
  <c r="J576"/>
  <c r="BK561"/>
  <c r="J554"/>
  <c r="J544"/>
  <c r="J535"/>
  <c r="BK526"/>
  <c r="BK519"/>
  <c r="BK506"/>
  <c r="BK463"/>
  <c r="BK435"/>
  <c r="BK423"/>
  <c r="BK417"/>
  <c r="J407"/>
  <c r="J397"/>
  <c r="BK385"/>
  <c r="J334"/>
  <c r="BK306"/>
  <c r="J262"/>
  <c r="BK243"/>
  <c r="BK232"/>
  <c r="J181"/>
  <c r="BK154"/>
  <c r="J788"/>
  <c r="BK743"/>
  <c r="BK693"/>
  <c r="BK663"/>
  <c r="BK593"/>
  <c r="BK571"/>
  <c r="BK551"/>
  <c r="BK513"/>
  <c r="J504"/>
  <c r="J460"/>
  <c r="J805"/>
  <c r="J801"/>
  <c r="BK785"/>
  <c r="J743"/>
  <c r="J727"/>
  <c r="J661"/>
  <c r="J605"/>
  <c r="BK587"/>
  <c r="BK576"/>
  <c r="BK566"/>
  <c r="J561"/>
  <c r="J553"/>
  <c r="J547"/>
  <c r="J531"/>
  <c r="BK523"/>
  <c r="J515"/>
  <c r="BK498"/>
  <c r="BK487"/>
  <c r="J463"/>
  <c r="J425"/>
  <c r="J421"/>
  <c r="BK409"/>
  <c r="BK397"/>
  <c r="J353"/>
  <c r="J322"/>
  <c r="J315"/>
  <c r="J299"/>
  <c r="BK268"/>
  <c r="BK254"/>
  <c r="J239"/>
  <c r="BK188"/>
  <c r="BK157"/>
  <c r="BK792"/>
  <c r="J726"/>
  <c r="J669"/>
  <c r="BK588"/>
  <c r="J566"/>
  <c r="J555"/>
  <c r="BK543"/>
  <c r="BK535"/>
  <c r="BK511"/>
  <c r="BK495"/>
  <c r="BK454"/>
  <c r="J432"/>
  <c r="BK424"/>
  <c r="J417"/>
  <c r="J409"/>
  <c r="BK398"/>
  <c r="BK387"/>
  <c r="J383"/>
  <c r="BK328"/>
  <c r="J303"/>
  <c r="J293"/>
  <c r="J260"/>
  <c r="J248"/>
  <c r="J235"/>
  <c r="BK196"/>
  <c r="BK168"/>
  <c r="BK746"/>
  <c r="BK729"/>
  <c r="J703"/>
  <c r="BK691"/>
  <c r="BK607"/>
  <c r="J601"/>
  <c r="BK589"/>
  <c r="BK578"/>
  <c r="J573"/>
  <c r="BK558"/>
  <c r="J548"/>
  <c r="J543"/>
  <c r="BK531"/>
  <c r="J521"/>
  <c r="J509"/>
  <c r="J487"/>
  <c r="J451"/>
  <c r="BK425"/>
  <c r="J419"/>
  <c r="BK413"/>
  <c r="J400"/>
  <c r="BK389"/>
  <c r="BK353"/>
  <c r="BK317"/>
  <c r="J300"/>
  <c r="BK261"/>
  <c r="BK248"/>
  <c r="BK238"/>
  <c r="J174"/>
  <c r="J148"/>
  <c r="J746"/>
  <c r="BK696"/>
  <c r="BK669"/>
  <c r="BK665"/>
  <c r="J596"/>
  <c r="BK567"/>
  <c r="BK536"/>
  <c r="J508"/>
  <c r="BK490"/>
  <c r="BK441"/>
  <c r="BK803"/>
  <c r="BK796"/>
  <c r="J744"/>
  <c r="BK738"/>
  <c r="BK666"/>
  <c r="J616"/>
  <c r="BK601"/>
  <c r="BK583"/>
  <c r="BK575"/>
  <c r="J567"/>
  <c r="J558"/>
  <c r="BK552"/>
  <c r="J537"/>
  <c r="J527"/>
  <c r="J519"/>
  <c r="BK508"/>
  <c r="J495"/>
  <c r="J481"/>
  <c r="J441"/>
  <c r="BK432"/>
  <c r="J422"/>
  <c r="J414"/>
  <c r="J401"/>
  <c r="BK384"/>
  <c r="BK334"/>
  <c r="BK303"/>
  <c r="BK296"/>
  <c r="BK257"/>
  <c r="J243"/>
  <c r="BK229"/>
  <c r="BK185"/>
  <c r="J160"/>
  <c r="BK788"/>
  <c r="BK698"/>
  <c r="J607"/>
  <c r="J582"/>
  <c r="J568"/>
  <c r="BK554"/>
  <c r="J550"/>
  <c r="J536"/>
  <c r="BK517"/>
  <c r="BK509"/>
  <c r="BK481"/>
  <c r="J439"/>
  <c r="BK431"/>
  <c r="J423"/>
  <c r="J413"/>
  <c r="J402"/>
  <c r="J395"/>
  <c r="J385"/>
  <c r="BK343"/>
  <c r="J306"/>
  <c r="J288"/>
  <c r="J257"/>
  <c r="J246"/>
  <c r="J232"/>
  <c r="BK222"/>
  <c r="J185"/>
  <c r="J749"/>
  <c r="J738"/>
  <c r="J724"/>
  <c r="J694"/>
  <c r="BK661"/>
  <c r="BK616"/>
  <c r="BK596"/>
  <c r="J583"/>
  <c r="J575"/>
  <c r="J564"/>
  <c r="BK555"/>
  <c r="BK547"/>
  <c r="J532"/>
  <c r="BK527"/>
  <c r="J523"/>
  <c r="J511"/>
  <c r="J489"/>
  <c r="J454"/>
  <c r="BK430"/>
  <c r="BK420"/>
  <c r="BK414"/>
  <c r="BK404"/>
  <c r="BK392"/>
  <c r="BK383"/>
  <c r="BK322"/>
  <c r="J309"/>
  <c r="J268"/>
  <c r="J254"/>
  <c r="BK239"/>
  <c r="BK189"/>
  <c r="J168"/>
  <c r="BK749"/>
  <c r="J698"/>
  <c r="J691"/>
  <c r="J666"/>
  <c r="BK599"/>
  <c r="BK579"/>
  <c r="BK537"/>
  <c r="J512"/>
  <c r="J498"/>
  <c r="BK451"/>
  <c r="BK801"/>
  <c r="BK795"/>
  <c r="BK740"/>
  <c r="BK703"/>
  <c r="J633"/>
  <c r="BK612"/>
  <c r="J590"/>
  <c r="J578"/>
  <c r="J571"/>
  <c r="BK562"/>
  <c r="BK556"/>
  <c r="BK548"/>
  <c r="BK532"/>
  <c r="J526"/>
  <c r="BK521"/>
  <c r="J506"/>
  <c r="J494"/>
  <c r="J479"/>
  <c r="BK439"/>
  <c r="J428"/>
  <c r="BK419"/>
  <c r="BK402"/>
  <c r="BK395"/>
  <c r="J343"/>
  <c r="J328"/>
  <c r="BK309"/>
  <c r="BK288"/>
  <c r="J261"/>
  <c r="BK251"/>
  <c r="BK235"/>
  <c r="J196"/>
  <c r="BK174"/>
  <c i="1" r="AS94"/>
  <c i="2" r="J740"/>
  <c r="BK724"/>
  <c r="J614"/>
  <c r="J587"/>
  <c r="J562"/>
  <c r="BK553"/>
  <c r="J549"/>
  <c r="J530"/>
  <c r="J513"/>
  <c r="J507"/>
  <c r="J477"/>
  <c r="J435"/>
  <c r="BK428"/>
  <c r="J420"/>
  <c r="J411"/>
  <c r="BK401"/>
  <c r="J389"/>
  <c r="BK379"/>
  <c r="BK319"/>
  <c r="BK299"/>
  <c r="BK262"/>
  <c r="J251"/>
  <c r="J240"/>
  <c r="J229"/>
  <c r="J189"/>
  <c r="J157"/>
  <c r="J796"/>
  <c r="BK744"/>
  <c r="BK727"/>
  <c r="J701"/>
  <c r="J693"/>
  <c r="BK659"/>
  <c r="BK605"/>
  <c r="BK590"/>
  <c r="J579"/>
  <c r="BK568"/>
  <c r="J557"/>
  <c r="BK550"/>
  <c r="BK540"/>
  <c r="BK528"/>
  <c r="J524"/>
  <c r="BK515"/>
  <c r="BK494"/>
  <c r="BK460"/>
  <c r="J431"/>
  <c r="BK422"/>
  <c r="BK411"/>
  <c r="J398"/>
  <c r="J387"/>
  <c r="BK337"/>
  <c r="BK315"/>
  <c r="BK293"/>
  <c r="BK260"/>
  <c r="BK240"/>
  <c r="BK226"/>
  <c r="BK160"/>
  <c r="J795"/>
  <c r="BK694"/>
  <c r="BK668"/>
  <c r="J612"/>
  <c r="BK581"/>
  <c r="J552"/>
  <c r="BK530"/>
  <c r="BK507"/>
  <c r="BK489"/>
  <c r="BK805"/>
  <c r="J803"/>
  <c r="J792"/>
  <c r="J739"/>
  <c r="J668"/>
  <c r="J659"/>
  <c r="BK614"/>
  <c r="J599"/>
  <c r="BK582"/>
  <c r="BK573"/>
  <c r="BK564"/>
  <c r="BK557"/>
  <c r="BK549"/>
  <c r="BK544"/>
  <c r="BK524"/>
  <c r="J517"/>
  <c r="BK504"/>
  <c r="J490"/>
  <c r="BK477"/>
  <c r="J437"/>
  <c r="J424"/>
  <c r="J416"/>
  <c r="J404"/>
  <c r="BK400"/>
  <c r="J379"/>
  <c r="J337"/>
  <c r="J319"/>
  <c r="BK300"/>
  <c r="BK269"/>
  <c r="BK256"/>
  <c r="BK246"/>
  <c r="J222"/>
  <c r="BK181"/>
  <c r="BK148"/>
  <c l="1" r="BK147"/>
  <c r="BK180"/>
  <c r="J180"/>
  <c r="J99"/>
  <c r="P247"/>
  <c r="P382"/>
  <c r="T391"/>
  <c r="R403"/>
  <c r="R412"/>
  <c r="R415"/>
  <c r="T418"/>
  <c r="R440"/>
  <c r="T514"/>
  <c r="R518"/>
  <c r="P572"/>
  <c r="BK580"/>
  <c r="J580"/>
  <c r="J117"/>
  <c r="BK667"/>
  <c r="J667"/>
  <c r="J118"/>
  <c r="BK725"/>
  <c r="J725"/>
  <c r="J119"/>
  <c r="P745"/>
  <c r="P147"/>
  <c r="T180"/>
  <c r="T247"/>
  <c r="T382"/>
  <c r="R391"/>
  <c r="T403"/>
  <c r="P412"/>
  <c r="P415"/>
  <c r="R418"/>
  <c r="BK440"/>
  <c r="J440"/>
  <c r="J113"/>
  <c r="BK514"/>
  <c r="J514"/>
  <c r="J114"/>
  <c r="BK518"/>
  <c r="J518"/>
  <c r="J115"/>
  <c r="BK572"/>
  <c r="J572"/>
  <c r="J116"/>
  <c r="T580"/>
  <c r="P667"/>
  <c r="P725"/>
  <c r="BK745"/>
  <c r="J745"/>
  <c r="J120"/>
  <c r="BK791"/>
  <c r="J791"/>
  <c r="J121"/>
  <c r="P791"/>
  <c r="R147"/>
  <c r="R180"/>
  <c r="BK247"/>
  <c r="J247"/>
  <c r="J100"/>
  <c r="BK382"/>
  <c r="J382"/>
  <c r="J101"/>
  <c r="BK391"/>
  <c r="BK403"/>
  <c r="J403"/>
  <c r="J105"/>
  <c r="BK415"/>
  <c r="J415"/>
  <c r="J108"/>
  <c r="T415"/>
  <c r="P418"/>
  <c r="P440"/>
  <c r="P514"/>
  <c r="P518"/>
  <c r="T572"/>
  <c r="R580"/>
  <c r="T667"/>
  <c r="T725"/>
  <c r="T745"/>
  <c r="R791"/>
  <c r="T147"/>
  <c r="T146"/>
  <c r="P180"/>
  <c r="R247"/>
  <c r="R382"/>
  <c r="P391"/>
  <c r="P403"/>
  <c r="BK412"/>
  <c r="J412"/>
  <c r="J107"/>
  <c r="T412"/>
  <c r="BK418"/>
  <c r="J418"/>
  <c r="J109"/>
  <c r="T440"/>
  <c r="R514"/>
  <c r="T518"/>
  <c r="R572"/>
  <c r="P580"/>
  <c r="R667"/>
  <c r="R725"/>
  <c r="R745"/>
  <c r="T791"/>
  <c r="BK410"/>
  <c r="J410"/>
  <c r="J106"/>
  <c r="BK436"/>
  <c r="J436"/>
  <c r="J111"/>
  <c r="BK802"/>
  <c r="J802"/>
  <c r="J124"/>
  <c r="BK804"/>
  <c r="J804"/>
  <c r="J125"/>
  <c r="BK438"/>
  <c r="J438"/>
  <c r="J112"/>
  <c r="BK388"/>
  <c r="J388"/>
  <c r="J102"/>
  <c r="BK434"/>
  <c r="J434"/>
  <c r="J110"/>
  <c r="BK800"/>
  <c r="J800"/>
  <c r="J123"/>
  <c r="E85"/>
  <c r="F92"/>
  <c r="J142"/>
  <c r="BE154"/>
  <c r="BE168"/>
  <c r="BE181"/>
  <c r="BE196"/>
  <c r="BE226"/>
  <c r="BE232"/>
  <c r="BE243"/>
  <c r="BE246"/>
  <c r="BE248"/>
  <c r="BE251"/>
  <c r="BE256"/>
  <c r="BE269"/>
  <c r="BE293"/>
  <c r="BE299"/>
  <c r="BE300"/>
  <c r="BE306"/>
  <c r="BE328"/>
  <c r="BE379"/>
  <c r="BE383"/>
  <c r="BE389"/>
  <c r="BE392"/>
  <c r="BE398"/>
  <c r="BE401"/>
  <c r="BE407"/>
  <c r="BE411"/>
  <c r="BE413"/>
  <c r="BE417"/>
  <c r="BE431"/>
  <c r="BE437"/>
  <c r="BE451"/>
  <c r="BE454"/>
  <c r="BE506"/>
  <c r="BE509"/>
  <c r="BE511"/>
  <c r="BE512"/>
  <c r="BE530"/>
  <c r="BE535"/>
  <c r="BE550"/>
  <c r="BE554"/>
  <c r="BE579"/>
  <c r="BE593"/>
  <c r="BE663"/>
  <c r="BE669"/>
  <c r="BE696"/>
  <c r="BE698"/>
  <c r="BE724"/>
  <c r="BE727"/>
  <c r="BE746"/>
  <c r="BE796"/>
  <c r="BE801"/>
  <c r="BE803"/>
  <c r="BE805"/>
  <c r="BE463"/>
  <c r="BE477"/>
  <c r="BE479"/>
  <c r="BE481"/>
  <c r="BE494"/>
  <c r="BE508"/>
  <c r="BE515"/>
  <c r="BE524"/>
  <c r="BE526"/>
  <c r="BE527"/>
  <c r="BE532"/>
  <c r="BE540"/>
  <c r="BE543"/>
  <c r="BE547"/>
  <c r="BE549"/>
  <c r="BE552"/>
  <c r="BE553"/>
  <c r="BE555"/>
  <c r="BE556"/>
  <c r="BE561"/>
  <c r="BE562"/>
  <c r="BE576"/>
  <c r="BE581"/>
  <c r="BE582"/>
  <c r="BE587"/>
  <c r="BE588"/>
  <c r="BE589"/>
  <c r="BE614"/>
  <c r="BE633"/>
  <c r="BE691"/>
  <c r="BE701"/>
  <c r="BE703"/>
  <c r="BE726"/>
  <c r="BE729"/>
  <c r="BE785"/>
  <c r="BE792"/>
  <c r="J89"/>
  <c r="BE148"/>
  <c r="BE157"/>
  <c r="BE174"/>
  <c r="BE188"/>
  <c r="BE222"/>
  <c r="BE229"/>
  <c r="BE238"/>
  <c r="BE240"/>
  <c r="BE257"/>
  <c r="BE260"/>
  <c r="BE262"/>
  <c r="BE303"/>
  <c r="BE309"/>
  <c r="BE315"/>
  <c r="BE317"/>
  <c r="BE319"/>
  <c r="BE334"/>
  <c r="BE343"/>
  <c r="BE384"/>
  <c r="BE387"/>
  <c r="BE395"/>
  <c r="BE402"/>
  <c r="BE416"/>
  <c r="BE419"/>
  <c r="BE421"/>
  <c r="BE422"/>
  <c r="BE424"/>
  <c r="BE428"/>
  <c r="BE432"/>
  <c r="BE495"/>
  <c r="BE507"/>
  <c r="BE513"/>
  <c r="BE517"/>
  <c r="BE536"/>
  <c r="BE551"/>
  <c r="BE564"/>
  <c r="BE566"/>
  <c r="BE567"/>
  <c r="BE568"/>
  <c r="BE583"/>
  <c r="BE599"/>
  <c r="BE612"/>
  <c r="BE665"/>
  <c r="BE666"/>
  <c r="BE668"/>
  <c r="BE740"/>
  <c r="BE788"/>
  <c r="BE160"/>
  <c r="BE185"/>
  <c r="BE189"/>
  <c r="BE235"/>
  <c r="BE239"/>
  <c r="BE254"/>
  <c r="BE261"/>
  <c r="BE268"/>
  <c r="BE288"/>
  <c r="BE296"/>
  <c r="BE322"/>
  <c r="BE337"/>
  <c r="BE353"/>
  <c r="BE385"/>
  <c r="BE397"/>
  <c r="BE400"/>
  <c r="BE404"/>
  <c r="BE409"/>
  <c r="BE414"/>
  <c r="BE420"/>
  <c r="BE423"/>
  <c r="BE425"/>
  <c r="BE430"/>
  <c r="BE435"/>
  <c r="BE439"/>
  <c r="BE441"/>
  <c r="BE460"/>
  <c r="BE487"/>
  <c r="BE489"/>
  <c r="BE490"/>
  <c r="BE498"/>
  <c r="BE504"/>
  <c r="BE519"/>
  <c r="BE521"/>
  <c r="BE523"/>
  <c r="BE528"/>
  <c r="BE531"/>
  <c r="BE537"/>
  <c r="BE544"/>
  <c r="BE548"/>
  <c r="BE557"/>
  <c r="BE558"/>
  <c r="BE571"/>
  <c r="BE573"/>
  <c r="BE575"/>
  <c r="BE578"/>
  <c r="BE590"/>
  <c r="BE596"/>
  <c r="BE601"/>
  <c r="BE605"/>
  <c r="BE607"/>
  <c r="BE616"/>
  <c r="BE659"/>
  <c r="BE661"/>
  <c r="BE693"/>
  <c r="BE694"/>
  <c r="BE738"/>
  <c r="BE739"/>
  <c r="BE743"/>
  <c r="BE744"/>
  <c r="BE749"/>
  <c r="BE795"/>
  <c r="F36"/>
  <c i="1" r="BC95"/>
  <c r="BC94"/>
  <c r="AY94"/>
  <c i="2" r="F34"/>
  <c i="1" r="BA95"/>
  <c r="BA94"/>
  <c r="AW94"/>
  <c r="AK30"/>
  <c i="2" r="F37"/>
  <c i="1" r="BD95"/>
  <c r="BD94"/>
  <c r="W33"/>
  <c i="2" r="F35"/>
  <c i="1" r="BB95"/>
  <c r="BB94"/>
  <c r="W31"/>
  <c i="2" r="J34"/>
  <c i="1" r="AW95"/>
  <c i="2" l="1" r="R390"/>
  <c r="P146"/>
  <c r="T390"/>
  <c r="T145"/>
  <c r="BK390"/>
  <c r="J390"/>
  <c r="J103"/>
  <c r="P390"/>
  <c r="BK146"/>
  <c r="R146"/>
  <c r="R145"/>
  <c r="J147"/>
  <c r="J98"/>
  <c r="J391"/>
  <c r="J104"/>
  <c r="BK799"/>
  <c r="J799"/>
  <c r="J122"/>
  <c i="1" r="W30"/>
  <c i="2" r="J33"/>
  <c i="1" r="AV95"/>
  <c r="AT95"/>
  <c r="AX94"/>
  <c i="2" r="F33"/>
  <c i="1" r="AZ95"/>
  <c r="AZ94"/>
  <c r="W29"/>
  <c r="W32"/>
  <c i="2" l="1" r="BK145"/>
  <c r="J145"/>
  <c r="J96"/>
  <c r="P145"/>
  <c i="1" r="AU95"/>
  <c i="2" r="J146"/>
  <c r="J97"/>
  <c i="1" r="AU94"/>
  <c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<sst xmlns="http://schemas.openxmlformats.org/spreadsheetml/2006/main">
  <si>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</si>
  <si>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</si>
  <si>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</si>
  <si>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</si>
  <si>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</si>
  <si>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{35696a4a-5475-41ae-b990-7ec728e27c3c}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</si>
  <si>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</si>
  <si>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</si>
  <si>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</si>
  <si>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</si>
  <si>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</si>
  <si>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</si>
  <si>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</si>
  <si>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</si>
  <si>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2024128(1)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</si>
  <si>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</si>
  <si>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</si>
  <si>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objektu Máchova č.p. 603, Liberec</t>
  </si>
  <si>
    <t>KSO:</t>
  </si>
  <si>
    <t>CC-CZ:</t>
  </si>
  <si>
    <t>Místo:</t>
  </si>
  <si>
    <t>Máchova č.p. 603, Liberec</t>
  </si>
  <si>
    <t>Datum:</t>
  </si>
  <si>
    <t>11. 9. 2024</t>
  </si>
  <si>
    <t>Zadavatel:</t>
  </si>
  <si>
    <t>IČ:</t>
  </si>
  <si>
    <t>Statutární Město Liberec</t>
  </si>
  <si>
    <t>DIČ:</t>
  </si>
  <si>
    <t>Uchazeč:</t>
  </si>
  <si>
    <t>Vyplň údaj</t>
  </si>
  <si>
    <t>Projektant:</t>
  </si>
  <si>
    <t>RIP stavební projekty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</si>
  <si>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</si>
  <si>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</si>
  <si>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</si>
  <si>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</si>
  <si>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</si>
  <si>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</si>
  <si>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</si>
  <si>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</si>
  <si>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</si>
  <si>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</si>
  <si>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</si>
  <si>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</si>
  <si>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</si>
  <si>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</si>
  <si>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</si>
  <si>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</si>
  <si>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</si>
  <si>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</si>
  <si>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</si>
  <si>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</si>
  <si>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</si>
  <si>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</si>
  <si>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</si>
  <si>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</si>
  <si>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</si>
  <si>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</si>
  <si>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</si>
  <si>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</si>
  <si>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</si>
  <si>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</si>
  <si>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</si>
  <si>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</si>
  <si>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</si>
  <si>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</si>
  <si>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</si>
  <si>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</si>
  <si>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</si>
  <si>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</si>
  <si>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</si>
  <si>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</si>
  <si>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</si>
  <si>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</si>
  <si>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</si>
  <si>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</si>
  <si>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</si>
  <si>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</si>
  <si>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</si>
  <si>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</si>
  <si>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</si>
  <si>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</si>
  <si>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úpravy objektu</t>
  </si>
  <si>
    <t>STA</t>
  </si>
  <si>
    <t>1</t>
  </si>
  <si>
    <t>{0ae358de-ee45-4a8f-a35d-b2ab03587284}</t>
  </si>
  <si>
    <t>2</t>
  </si>
  <si>
    <t>KRYCÍ LIST SOUPISU PRACÍ</t>
  </si>
  <si>
    <t>Objekt:</t>
  </si>
  <si>
    <t>SO 01 - Stavební úpravy objektu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</si>
  <si>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</si>
  <si>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</si>
  <si>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</si>
  <si>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</si>
  <si>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</si>
  <si>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</si>
  <si>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</si>
  <si>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</si>
  <si>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</si>
  <si>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</si>
  <si>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</si>
  <si>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</si>
  <si>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</si>
  <si>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</si>
  <si>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720 - Zdravotechnika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</si>
  <si>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</si>
  <si>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</si>
  <si>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</si>
  <si>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730 - Vytápění</t>
  </si>
  <si>
    <t xml:space="preserve">    741 - Elektroinstalace </t>
  </si>
  <si>
    <t xml:space="preserve">    751 - Vzduchotechnika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</si>
  <si>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</si>
  <si>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</si>
  <si>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</si>
  <si>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</si>
  <si>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</si>
  <si>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</si>
  <si>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</si>
  <si>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</si>
  <si>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</si>
  <si>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</si>
  <si>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</si>
  <si>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</si>
  <si>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</si>
  <si>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</si>
  <si>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</si>
  <si>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</si>
  <si>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</si>
  <si>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</si>
  <si>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</si>
  <si>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</si>
  <si>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</si>
  <si>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</si>
  <si>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</si>
  <si>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</si>
  <si>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</si>
  <si>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</si>
  <si>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</si>
  <si>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</si>
  <si>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</si>
  <si>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</si>
  <si>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</si>
  <si>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</si>
  <si>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317234410</t>
  </si>
  <si>
    <t>Vyzdívka mezi nosníky z cihel pálených na MC</t>
  </si>
  <si>
    <t>m3</t>
  </si>
  <si>
    <t>4</t>
  </si>
  <si>
    <t>2094903086</t>
  </si>
  <si>
    <t>VV</t>
  </si>
  <si>
    <t>"2x IPE 120, d=1300 mm"</t>
  </si>
  <si>
    <t>1,3*0,3*0,12</t>
  </si>
  <si>
    <t>"2x IPE 140, d=1400 mm"</t>
  </si>
  <si>
    <t>1,4*0,3*0,14</t>
  </si>
  <si>
    <t>Součet</t>
  </si>
  <si>
    <t>317944321</t>
  </si>
  <si>
    <t>Válcované nosníky do č.12 dodatečně osazované do připravených otvorů</t>
  </si>
  <si>
    <t>t</t>
  </si>
  <si>
    <t>-1248820031</t>
  </si>
  <si>
    <t>2*1,3*10,4/1000</t>
  </si>
  <si>
    <t>317944323</t>
  </si>
  <si>
    <t>Válcované nosníky č.14 až 22 dodatečně osazované do připravených otvorů</t>
  </si>
  <si>
    <t>-182716101</t>
  </si>
  <si>
    <t>2*1,4*12,9/1000</t>
  </si>
  <si>
    <t>340238212</t>
  </si>
  <si>
    <t>Zazdívka otvorů v příčkách nebo stěnách pl přes 0,25 do 1 m2 cihlami plnými tl přes 100 mm</t>
  </si>
  <si>
    <t>m2</t>
  </si>
  <si>
    <t>-919885588</t>
  </si>
  <si>
    <t>"zazdívka otvoru z technické místnosti ( č.m. 114)"</t>
  </si>
  <si>
    <t>1,15*0,8</t>
  </si>
  <si>
    <t>"zazdívka otvoru z kanceláře do chodby ( č.m. 109)"</t>
  </si>
  <si>
    <t>1*1</t>
  </si>
  <si>
    <t>"vytvoření ostění v novém otvoru mezi 109 /110"</t>
  </si>
  <si>
    <t>2,1*1,05-0,9*1,97</t>
  </si>
  <si>
    <t>5</t>
  </si>
  <si>
    <t>346244381</t>
  </si>
  <si>
    <t>Plentování jednostranné v do 200 mm válcovaných nosníků cihlami</t>
  </si>
  <si>
    <t>-138604198</t>
  </si>
  <si>
    <t>2*1,3*0,12</t>
  </si>
  <si>
    <t>2*1,4*0,14</t>
  </si>
  <si>
    <t>6</t>
  </si>
  <si>
    <t>346481111</t>
  </si>
  <si>
    <t>Zaplentování rýh, potrubí, výklenků nebo nik ve stěnách rabicovým pletivem</t>
  </si>
  <si>
    <t>2083740544</t>
  </si>
  <si>
    <t>1,3*2*(0,3+0,12)*1,1</t>
  </si>
  <si>
    <t>1,4*2*(0,3+0,14)*1,1</t>
  </si>
  <si>
    <t>Úpravy povrchů, podlahy a osazování výplní</t>
  </si>
  <si>
    <t>7</t>
  </si>
  <si>
    <t>612142001</t>
  </si>
  <si>
    <t>Pletivo sklovláknité vnitřních stěn vtlačené do tmelu</t>
  </si>
  <si>
    <t>-1119716747</t>
  </si>
  <si>
    <t>"přechody stávajících a nových omítek - vyztužení omítkovou sítí"</t>
  </si>
  <si>
    <t>"odhad"</t>
  </si>
  <si>
    <t>25</t>
  </si>
  <si>
    <t>8</t>
  </si>
  <si>
    <t>612321111</t>
  </si>
  <si>
    <t>Vápenocementová omítka hrubá jednovrstvá zatřená vnitřních stěn nanášená ručně</t>
  </si>
  <si>
    <t>719774160</t>
  </si>
  <si>
    <t>"na stávajícím zdivu (po odsekaných obkladech)"</t>
  </si>
  <si>
    <t>(1,3+1+0,3)*2</t>
  </si>
  <si>
    <t>9</t>
  </si>
  <si>
    <t>612321191</t>
  </si>
  <si>
    <t>Příplatek k vápenocementové omítce vnitřních stěn za každých dalších 5 mm tloušťky ručně</t>
  </si>
  <si>
    <t>776892541</t>
  </si>
  <si>
    <t>10</t>
  </si>
  <si>
    <t>612325223</t>
  </si>
  <si>
    <t>Vápenocementová štuková omítka malých ploch přes 0,25 do 1 m2 na stěnách</t>
  </si>
  <si>
    <t>kus</t>
  </si>
  <si>
    <t>-932921995</t>
  </si>
  <si>
    <t>"zazdívky oboustranně"</t>
  </si>
  <si>
    <t>1*2</t>
  </si>
  <si>
    <t>11</t>
  </si>
  <si>
    <t>612325417</t>
  </si>
  <si>
    <t>Oprava vnitřní vápenocementové hladké omítky tl do 20 mm stěn v rozsahu plochy přes 10 do 30 % s celoplošným přeštukováním tl do 3 mm</t>
  </si>
  <si>
    <t>1612684791</t>
  </si>
  <si>
    <t>"oprava omítek stěn je uvažována v rozsahu = 25%"</t>
  </si>
  <si>
    <t>"zdivo po vnějším obvodu"</t>
  </si>
  <si>
    <t>2*(5*3,9+5*0,6)*2,4</t>
  </si>
  <si>
    <t>-7*1,8*1,2+7*(1,8+1,2)*0,45</t>
  </si>
  <si>
    <t>-2,4*2,1+(2,4+2*2,1)*0,5</t>
  </si>
  <si>
    <t>-1*2,1</t>
  </si>
  <si>
    <t>2*(0,55+3,6+0,45+2,4+0,45+0,9+2,75+0,5)*2,4</t>
  </si>
  <si>
    <t>-2*1,45*1,97</t>
  </si>
  <si>
    <t>Mezisoučet</t>
  </si>
  <si>
    <t>"vnitřní příčky a sloupy"</t>
  </si>
  <si>
    <t>4*4,2*2,4</t>
  </si>
  <si>
    <t>-0,9*1,97</t>
  </si>
  <si>
    <t>2*(4,525+4,3)*2,4</t>
  </si>
  <si>
    <t>-2*2*0,8*1,97</t>
  </si>
  <si>
    <t>2*1,6*2,4</t>
  </si>
  <si>
    <t>4*3,85*2,4</t>
  </si>
  <si>
    <t>-2*1*2,05</t>
  </si>
  <si>
    <t>3,9*2,4</t>
  </si>
  <si>
    <t>-0,8*1,97</t>
  </si>
  <si>
    <t>10*2*(0,6+0,45)*2,4</t>
  </si>
  <si>
    <t>"odpočet předstěn v dotčené části"</t>
  </si>
  <si>
    <t>-(5*3,6+2*2,4)*2,4</t>
  </si>
  <si>
    <t>619995001</t>
  </si>
  <si>
    <t>Začištění omítek kolem oken, dveří, podlah nebo obkladů</t>
  </si>
  <si>
    <t>m</t>
  </si>
  <si>
    <t>648788874</t>
  </si>
  <si>
    <t>"začištění po výměně oken a montáži mříží z vnější strany"</t>
  </si>
  <si>
    <t>"začištění po výměně oken a montáži mříží z vnitřní strany zahrnuto v opravách omítek"</t>
  </si>
  <si>
    <t>5*2*(1,8+1,2)</t>
  </si>
  <si>
    <t>13</t>
  </si>
  <si>
    <t>619999021-R</t>
  </si>
  <si>
    <t>Příplatek k vnitřní omítce stěn a pilířů za použití systémových kovových profilů</t>
  </si>
  <si>
    <t>1463716809</t>
  </si>
  <si>
    <t>"přepočtené na opravovanou plochu"</t>
  </si>
  <si>
    <t>267,064</t>
  </si>
  <si>
    <t>14</t>
  </si>
  <si>
    <t>622385101</t>
  </si>
  <si>
    <t>Tenkovrstvá minerální omítka malých ploch do 0,1 m2 na stěnách</t>
  </si>
  <si>
    <t>1914985942</t>
  </si>
  <si>
    <t>"oprava vnější omítky kolem prostupů na fasádě"</t>
  </si>
  <si>
    <t>15</t>
  </si>
  <si>
    <t>622385105</t>
  </si>
  <si>
    <t>Tenkovrstvá minerální omítka malých ploch přes 1 do 4 m2 na stěnách</t>
  </si>
  <si>
    <t>-2087211199</t>
  </si>
  <si>
    <t>"oprava vnější omítky kolem nových vchodových dveří (vč. nadpraží)"</t>
  </si>
  <si>
    <t>16</t>
  </si>
  <si>
    <t>631311124</t>
  </si>
  <si>
    <t>Mazanina tl přes 80 do 120 mm z betonu prostého bez zvýšených nároků na prostředí tř. C 16/20</t>
  </si>
  <si>
    <t>-2079575839</t>
  </si>
  <si>
    <t>"předpoklad doplnění podlahy v m.č. 117-121 z důvodu přístupu k ležaté kanalizaci"</t>
  </si>
  <si>
    <t>(2,1+0,9+3,1+1,4+1,2)*0,1</t>
  </si>
  <si>
    <t>17</t>
  </si>
  <si>
    <t>631319012</t>
  </si>
  <si>
    <t>Příplatek k mazanině tl přes 80 do 120 mm za přehlazení povrchu</t>
  </si>
  <si>
    <t>-169567740</t>
  </si>
  <si>
    <t>18</t>
  </si>
  <si>
    <t>631319173</t>
  </si>
  <si>
    <t>Příplatek k mazanině tl přes 80 do 120 mm za stržení povrchu spodní vrstvy před vložením výztuže</t>
  </si>
  <si>
    <t>-380038800</t>
  </si>
  <si>
    <t>19</t>
  </si>
  <si>
    <t>631362021</t>
  </si>
  <si>
    <t>Výztuž mazanin svařovanými sítěmi Kari</t>
  </si>
  <si>
    <t>487027776</t>
  </si>
  <si>
    <t>(2,1+0,9+3,1+1,4+1,2)*1,3*3,03/1000</t>
  </si>
  <si>
    <t>20</t>
  </si>
  <si>
    <t>642942611</t>
  </si>
  <si>
    <t>Osazování zárubní nebo rámů dveřních kovových do 2,5 m2 na montážní pěnu</t>
  </si>
  <si>
    <t>178114628</t>
  </si>
  <si>
    <t>"10"</t>
  </si>
  <si>
    <t>M</t>
  </si>
  <si>
    <t>55331488</t>
  </si>
  <si>
    <t>zárubeň jednokřídlá ocelová pro zdění tl stěny 110-150mm rozměru 900/1970, 2100mm</t>
  </si>
  <si>
    <t>1783694634</t>
  </si>
  <si>
    <t>Ostatní konstrukce a práce, bourání</t>
  </si>
  <si>
    <t>22</t>
  </si>
  <si>
    <t>949101111</t>
  </si>
  <si>
    <t>Lešení pomocné pro objekty pozemních staveb s lešeňovou podlahou v do 1,9 m zatížení do 150 kg/m2</t>
  </si>
  <si>
    <t>-823196290</t>
  </si>
  <si>
    <t>"dle dotčených ploch (viz legenda)"</t>
  </si>
  <si>
    <t>206,5</t>
  </si>
  <si>
    <t>23</t>
  </si>
  <si>
    <t>949121111</t>
  </si>
  <si>
    <t>Montáž lešení lehkého kozového dílcového v do 1,2 m</t>
  </si>
  <si>
    <t>sada</t>
  </si>
  <si>
    <t>1345836324</t>
  </si>
  <si>
    <t>"pro práce na fasádě"</t>
  </si>
  <si>
    <t>24</t>
  </si>
  <si>
    <t>949121211</t>
  </si>
  <si>
    <t>Příplatek k lešení lehkému kozovému dílcovému v do 1,2 m za každý den použití</t>
  </si>
  <si>
    <t>-1049624219</t>
  </si>
  <si>
    <t>2*14</t>
  </si>
  <si>
    <t>949121811</t>
  </si>
  <si>
    <t>Demontáž lešení lehkého kozového dílcového v do 1,2 m</t>
  </si>
  <si>
    <t>872572594</t>
  </si>
  <si>
    <t>26</t>
  </si>
  <si>
    <t>952901111</t>
  </si>
  <si>
    <t>Vyčištění budov bytové a občanské výstavby při výšce podlaží do 4 m</t>
  </si>
  <si>
    <t>-290413995</t>
  </si>
  <si>
    <t>27</t>
  </si>
  <si>
    <t>953943211</t>
  </si>
  <si>
    <t>Osazování hasicího přístroje</t>
  </si>
  <si>
    <t>-1111885687</t>
  </si>
  <si>
    <t>28</t>
  </si>
  <si>
    <t>44932114</t>
  </si>
  <si>
    <t>přístroj hasicí ruční práškový PG 6 LE</t>
  </si>
  <si>
    <t>1792715135</t>
  </si>
  <si>
    <t>29</t>
  </si>
  <si>
    <t>953961113</t>
  </si>
  <si>
    <t>Kotva chemickým tmelem M 12 hl 110 mm do betonu, ŽB nebo kamene s vyvrtáním otvoru</t>
  </si>
  <si>
    <t>1732395010</t>
  </si>
  <si>
    <t>"kotvení zábradlí - předpoklad M12, 4 ks/sloupek"</t>
  </si>
  <si>
    <t>10*4</t>
  </si>
  <si>
    <t>"kotvení mříží - předpoklad M12, 4 ks/okno"</t>
  </si>
  <si>
    <t>5*4</t>
  </si>
  <si>
    <t>30</t>
  </si>
  <si>
    <t>953965123</t>
  </si>
  <si>
    <t>Kotevní šroub pro chemické kotvy M 12 dl 260 mm</t>
  </si>
  <si>
    <t>1226389618</t>
  </si>
  <si>
    <t>31</t>
  </si>
  <si>
    <t>962031132</t>
  </si>
  <si>
    <t>Bourání příček nebo přizdívek z cihel pálených tl do 100 mm</t>
  </si>
  <si>
    <t>2023530391</t>
  </si>
  <si>
    <t>"nenosné příčky v rozsahu vyznačeném ve výkrese"</t>
  </si>
  <si>
    <t>"116-121"</t>
  </si>
  <si>
    <t>2,125*2,1</t>
  </si>
  <si>
    <t>2*(3,15+0,1+1,25)*2,4</t>
  </si>
  <si>
    <t>3,85*2,4</t>
  </si>
  <si>
    <t>(1+2*1,05)*2,4</t>
  </si>
  <si>
    <t>-(3*0,6+2*0,7)*1,97</t>
  </si>
  <si>
    <t>"115"</t>
  </si>
  <si>
    <t>3*2,4</t>
  </si>
  <si>
    <t>"113"</t>
  </si>
  <si>
    <t>3,9*2,1</t>
  </si>
  <si>
    <t>"109 /108"</t>
  </si>
  <si>
    <t>(4,4+3,6)*2,4</t>
  </si>
  <si>
    <t>"107 / 106"</t>
  </si>
  <si>
    <t>3,6*2,4</t>
  </si>
  <si>
    <t>32</t>
  </si>
  <si>
    <t>962032431</t>
  </si>
  <si>
    <t>Bourání zdiva z cihel pálených děrovaných nebo lehčených na MV nebo MVC do 1 m3</t>
  </si>
  <si>
    <t>-1799774292</t>
  </si>
  <si>
    <t>"122"</t>
  </si>
  <si>
    <t>1,95*2,4*0,25</t>
  </si>
  <si>
    <t>-0,8*1,97*0,25</t>
  </si>
  <si>
    <t>33</t>
  </si>
  <si>
    <t>962081131</t>
  </si>
  <si>
    <t>Bourání příček ze skleněných tvárnic tl do 100 mm</t>
  </si>
  <si>
    <t>1999870061</t>
  </si>
  <si>
    <t>"vybourání stávajících neotevíravých fasádních výplní ze sklobetonových tvárnic (Luxfer)"</t>
  </si>
  <si>
    <t>5*1,8*1,2</t>
  </si>
  <si>
    <t>34</t>
  </si>
  <si>
    <t>965042141</t>
  </si>
  <si>
    <t>Bourání podkladů pod dlažby nebo mazanin betonových nebo z litého asfaltu tl do 100 mm pl přes 4 m2</t>
  </si>
  <si>
    <t>-1724313544</t>
  </si>
  <si>
    <t>"předpoklad bourání podlahy v m.č. 117-121 z důvodu přístupu k ležaté kanalizaci"</t>
  </si>
  <si>
    <t>35</t>
  </si>
  <si>
    <t>965049111</t>
  </si>
  <si>
    <t>Příplatek k bourání betonových mazanin za bourání mazanin se svařovanou sítí tl do 100 mm</t>
  </si>
  <si>
    <t>-363121051</t>
  </si>
  <si>
    <t>36</t>
  </si>
  <si>
    <t>965081213</t>
  </si>
  <si>
    <t>Bourání podlah z dlaždic keramických nebo xylolitových tl do 10 mm plochy přes 1 m2</t>
  </si>
  <si>
    <t>-2033774911</t>
  </si>
  <si>
    <t>"115, 117-121"</t>
  </si>
  <si>
    <t>17,9+2,1+0,9+3,1+1,4+1,2</t>
  </si>
  <si>
    <t>37</t>
  </si>
  <si>
    <t>967031132</t>
  </si>
  <si>
    <t>Přisekání rovných ostění v cihelném zdivu na MV nebo MVC</t>
  </si>
  <si>
    <t>-172636621</t>
  </si>
  <si>
    <t>"začištění po hrubém vybourání otvoru"</t>
  </si>
  <si>
    <t>2*0,3*2,05</t>
  </si>
  <si>
    <t>38</t>
  </si>
  <si>
    <t>967031742</t>
  </si>
  <si>
    <t>Přisekání plošné zdiva z cihel pálených na MC tl do 100 mm</t>
  </si>
  <si>
    <t>954840947</t>
  </si>
  <si>
    <t>"rozšíření otvoru pro nové vstupní dveře"</t>
  </si>
  <si>
    <t>0,3*2,1</t>
  </si>
  <si>
    <t>39</t>
  </si>
  <si>
    <t>968062244</t>
  </si>
  <si>
    <t>Vybourání dřevěných rámů oken jednoduchých včetně křídel pl do 1 m2</t>
  </si>
  <si>
    <t>-923898125</t>
  </si>
  <si>
    <t>"z technické místnosti ( č.m. 114)"</t>
  </si>
  <si>
    <t>"z kanceláře do chodby ( č.m. 109)"</t>
  </si>
  <si>
    <t>40</t>
  </si>
  <si>
    <t>968072455</t>
  </si>
  <si>
    <t>Vybourání kovových dveřních zárubní pl do 2 m2</t>
  </si>
  <si>
    <t>1264591942</t>
  </si>
  <si>
    <t>(3*0,6+2*0,7+2*0,8+0,9)*1,97</t>
  </si>
  <si>
    <t>41</t>
  </si>
  <si>
    <t>968072455-R</t>
  </si>
  <si>
    <t>Vybourání kovových dveřních zárubní pl do 2 m2 - pancéřových</t>
  </si>
  <si>
    <t>2123760203</t>
  </si>
  <si>
    <t>0,9*2</t>
  </si>
  <si>
    <t>42</t>
  </si>
  <si>
    <t>971033641</t>
  </si>
  <si>
    <t>Vybourání otvorů ve zdivu cihelném pl do 4 m2 na MVC nebo MV tl do 300 mm</t>
  </si>
  <si>
    <t>-1123650759</t>
  </si>
  <si>
    <t>"105 / 106"</t>
  </si>
  <si>
    <t>1*2,05*0,3</t>
  </si>
  <si>
    <t>43</t>
  </si>
  <si>
    <t>974031664</t>
  </si>
  <si>
    <t>Vysekání rýh ve zdivu cihelném pro vtahování nosníků hl do 150 mm v do 150 mm</t>
  </si>
  <si>
    <t>-1766419422</t>
  </si>
  <si>
    <t>2*1,3</t>
  </si>
  <si>
    <t>2*1,4</t>
  </si>
  <si>
    <t>44</t>
  </si>
  <si>
    <t>977151111</t>
  </si>
  <si>
    <t>Jádrové vrty diamantovými korunkami do stavebních materiálů D do 35 mm</t>
  </si>
  <si>
    <t>1682954286</t>
  </si>
  <si>
    <t>"1 - Prostup stropem 1.NP pro přívodní kabel sdělovacího vedení, PR 20mm, vrtáno do žb konstrukce do tl. 300mm"</t>
  </si>
  <si>
    <t>0,3</t>
  </si>
  <si>
    <t>"2 - Prostup střechou pro přívodní kabel sdělovacího vedení, PR 20mm, úprava dle skutečnosti v místě osazení přijímače"</t>
  </si>
  <si>
    <t>45</t>
  </si>
  <si>
    <t>977151123</t>
  </si>
  <si>
    <t>Jádrové vrty diamantovými korunkami do stavebních materiálů D přes 130 do 150 mm</t>
  </si>
  <si>
    <t>858666588</t>
  </si>
  <si>
    <t>"7 - Prostup VZT.V2 odtahového potrubí z denní místnosti – PR 150, v. 1800mm, tl. cihelné stěny 600mm"</t>
  </si>
  <si>
    <t>0,6</t>
  </si>
  <si>
    <t>46</t>
  </si>
  <si>
    <t>977151127</t>
  </si>
  <si>
    <t>Jádrové vrty diamantovými korunkami do stavebních materiálů D přes 225 do 250 mm</t>
  </si>
  <si>
    <t>1609838553</t>
  </si>
  <si>
    <t>"6 - Prostup VZT.V1 odtahového potrubí ze sociálního zázemí – PR 250, v. 1800mm, tl. cihelné stěny 600mm"</t>
  </si>
  <si>
    <t>"12 - Prostup přívodního potrubí chlazení v kanceláři – PR 250, v. 1800mm, tl. cihelné stěny 600mm (dle specifikace dodavatele)"</t>
  </si>
  <si>
    <t>47</t>
  </si>
  <si>
    <t>977151128</t>
  </si>
  <si>
    <t>Jádrové vrty diamantovými korunkami do stavebních materiálů D přes 250 do 300 mm</t>
  </si>
  <si>
    <t>1737670127</t>
  </si>
  <si>
    <t>"8 - Prostup VZT.V3 odtahového potrubí z kanceláře výroby1 – PR 300, v. 1800mm, tl. cihelné stěny 600mm"</t>
  </si>
  <si>
    <t>"9 - Prostup VZT.V4 odtahového potrubí z kanceláře výroby2 – PR 300, v. 1800mm, tl. cihelné stěny 600mm"</t>
  </si>
  <si>
    <t>"10 - Prostup VZT pro rekuperační jednotku z kanceláře – PR 300, v. 1800mm, tl. cihelné stěny 600mm (dle specifikace výrobce)"</t>
  </si>
  <si>
    <t>"11 - Prostup VZT pro rekuperační jednotku z jednací místnosti – PR 300, v. 1800mm, tl. cihelné stěny 600mm (dle specifikace výrobce)"</t>
  </si>
  <si>
    <t>48</t>
  </si>
  <si>
    <t>978013141</t>
  </si>
  <si>
    <t>Otlučení (osekání) vnitřní vápenné nebo vápenocementové omítky stěn v rozsahu přes 10 do 30 %</t>
  </si>
  <si>
    <t>1496590885</t>
  </si>
  <si>
    <t>49</t>
  </si>
  <si>
    <t>978059541</t>
  </si>
  <si>
    <t>Odsekání a odebrání obkladů stěn z vnitřních obkládaček plochy přes 1 m2</t>
  </si>
  <si>
    <t>-1551499301</t>
  </si>
  <si>
    <t>"zbytky obkladů na stávajích stěnách (117, 120, 121)"</t>
  </si>
  <si>
    <t>(1+1,05+0,35+0,15)*2</t>
  </si>
  <si>
    <t>997</t>
  </si>
  <si>
    <t>Přesun sutě</t>
  </si>
  <si>
    <t>50</t>
  </si>
  <si>
    <t>997013111</t>
  </si>
  <si>
    <t>Vnitrostaveništní doprava suti a vybouraných hmot pro budovy v do 6 m</t>
  </si>
  <si>
    <t>997734766</t>
  </si>
  <si>
    <t>51</t>
  </si>
  <si>
    <t>997013501</t>
  </si>
  <si>
    <t>Odvoz suti a vybouraných hmot na skládku nebo meziskládku do 1 km se složením</t>
  </si>
  <si>
    <t>-110740015</t>
  </si>
  <si>
    <t>52</t>
  </si>
  <si>
    <t>997013509</t>
  </si>
  <si>
    <t>Příplatek k odvozu suti a vybouraných hmot na skládku ZKD 1 km přes 1 km</t>
  </si>
  <si>
    <t>855122243</t>
  </si>
  <si>
    <t>26,915*9 'Přepočtené koeficientem množství</t>
  </si>
  <si>
    <t>53</t>
  </si>
  <si>
    <t>997013871</t>
  </si>
  <si>
    <t>Poplatek za uložení stavebního odpadu na recyklační skládce (skládkovné) směsného stavebního a demoličního kód odpadu 17 09 04</t>
  </si>
  <si>
    <t>1957686898</t>
  </si>
  <si>
    <t>998</t>
  </si>
  <si>
    <t>Přesun hmot</t>
  </si>
  <si>
    <t>54</t>
  </si>
  <si>
    <t>998011001</t>
  </si>
  <si>
    <t>Přesun hmot pro budovy zděné v do 6 m</t>
  </si>
  <si>
    <t>1523336012</t>
  </si>
  <si>
    <t>PSV</t>
  </si>
  <si>
    <t>Práce a dodávky PSV</t>
  </si>
  <si>
    <t>711</t>
  </si>
  <si>
    <t>Izolace proti vodě, vlhkosti a plynům</t>
  </si>
  <si>
    <t>55</t>
  </si>
  <si>
    <t>711111001</t>
  </si>
  <si>
    <t>Provedení izolace proti zemní vlhkosti vodorovné za studena nátěrem penetračním</t>
  </si>
  <si>
    <t>-1509653711</t>
  </si>
  <si>
    <t>2,1+0,9+3,1+1,4+1,2</t>
  </si>
  <si>
    <t>56</t>
  </si>
  <si>
    <t>11163150</t>
  </si>
  <si>
    <t>lak penetrační asfaltový</t>
  </si>
  <si>
    <t>-1449563683</t>
  </si>
  <si>
    <t>8,7*0,0003 'Přepočtené koeficientem množství</t>
  </si>
  <si>
    <t>57</t>
  </si>
  <si>
    <t>711141559</t>
  </si>
  <si>
    <t>Provedení izolace proti zemní vlhkosti pásy přitavením vodorovné NAIP</t>
  </si>
  <si>
    <t>-1242796960</t>
  </si>
  <si>
    <t>58</t>
  </si>
  <si>
    <t>62832134</t>
  </si>
  <si>
    <t>pás asfaltový natavitelný oxidovaný s vložkou ze skleněné rohože typu V60 s jemnozrnným minerálním posypem tl 4,0mm</t>
  </si>
  <si>
    <t>-1363358843</t>
  </si>
  <si>
    <t>8,7*1,1655 'Přepočtené koeficientem množství</t>
  </si>
  <si>
    <t>59</t>
  </si>
  <si>
    <t>711199095</t>
  </si>
  <si>
    <t>Příplatek k izolacím proti zemní vlhkosti za plochu do 10 m2 natěradly za studena nebo za horka</t>
  </si>
  <si>
    <t>-1530393050</t>
  </si>
  <si>
    <t>60</t>
  </si>
  <si>
    <t>711199097</t>
  </si>
  <si>
    <t>Příplatek k izolacím proti zemní vlhkosti za plochu do 10 m2 pásy přitavením NAIP nebo termoplasty</t>
  </si>
  <si>
    <t>-123901617</t>
  </si>
  <si>
    <t>61</t>
  </si>
  <si>
    <t>998711101</t>
  </si>
  <si>
    <t>Přesun hmot tonážní pro izolace proti vodě, vlhkosti a plynům v objektech v do 6 m</t>
  </si>
  <si>
    <t>247672732</t>
  </si>
  <si>
    <t>713</t>
  </si>
  <si>
    <t>Izolace tepelné</t>
  </si>
  <si>
    <t>62</t>
  </si>
  <si>
    <t>713131141</t>
  </si>
  <si>
    <t>Montáž izolace tepelné stěn lepením celoplošně rohoží, pásů, dílců, desek</t>
  </si>
  <si>
    <t>837885015</t>
  </si>
  <si>
    <t>"zateplení plechových dveří v m.č. 115"</t>
  </si>
  <si>
    <t>2,4*2,1</t>
  </si>
  <si>
    <t>63</t>
  </si>
  <si>
    <t>28376422</t>
  </si>
  <si>
    <t>deska XPS hrana polodrážková a hladký povrch 300kPA λ=0,035 tl 100mm</t>
  </si>
  <si>
    <t>-1990467793</t>
  </si>
  <si>
    <t>5,04*1,05 'Přepočtené koeficientem množství</t>
  </si>
  <si>
    <t>64</t>
  </si>
  <si>
    <t>998713101</t>
  </si>
  <si>
    <t>Přesun hmot tonážní pro izolace tepelné v objektech v do 6 m</t>
  </si>
  <si>
    <t>-416123435</t>
  </si>
  <si>
    <t>720</t>
  </si>
  <si>
    <t>Zdravotechnika</t>
  </si>
  <si>
    <t>65</t>
  </si>
  <si>
    <t>720001100-R</t>
  </si>
  <si>
    <t>D+M zdravotechnika - dle samostatného soupisu (přenos částky)</t>
  </si>
  <si>
    <t>Kč</t>
  </si>
  <si>
    <t>-1325174939</t>
  </si>
  <si>
    <t>721</t>
  </si>
  <si>
    <t>Zdravotechnika - vnitřní kanalizace</t>
  </si>
  <si>
    <t>66</t>
  </si>
  <si>
    <t>721171803</t>
  </si>
  <si>
    <t>Demontáž potrubí z PVC D do 75</t>
  </si>
  <si>
    <t>-2097205857</t>
  </si>
  <si>
    <t>67</t>
  </si>
  <si>
    <t>721171808</t>
  </si>
  <si>
    <t>Demontáž potrubí z PVC D přes 75 do 114</t>
  </si>
  <si>
    <t>-383359398</t>
  </si>
  <si>
    <t>722</t>
  </si>
  <si>
    <t>Zdravotechnika - vnitřní vodovod</t>
  </si>
  <si>
    <t>68</t>
  </si>
  <si>
    <t>722170801</t>
  </si>
  <si>
    <t>Demontáž rozvodů vody z plastů D do 25</t>
  </si>
  <si>
    <t>-1953456973</t>
  </si>
  <si>
    <t>69</t>
  </si>
  <si>
    <t>722170804</t>
  </si>
  <si>
    <t>Demontáž rozvodů vody z plastů D přes 25 do 50</t>
  </si>
  <si>
    <t>-166466389</t>
  </si>
  <si>
    <t>725</t>
  </si>
  <si>
    <t>Zdravotechnika - zařizovací předměty</t>
  </si>
  <si>
    <t>70</t>
  </si>
  <si>
    <t>725110814</t>
  </si>
  <si>
    <t>Demontáž klozetu Kombi</t>
  </si>
  <si>
    <t>soubor</t>
  </si>
  <si>
    <t>-1453260064</t>
  </si>
  <si>
    <t>71</t>
  </si>
  <si>
    <t>725210821</t>
  </si>
  <si>
    <t>Demontáž umyvadel bez výtokových armatur</t>
  </si>
  <si>
    <t>1272375416</t>
  </si>
  <si>
    <t>72</t>
  </si>
  <si>
    <t>725240811</t>
  </si>
  <si>
    <t>Demontáž kabin sprchových bez výtokových armatur</t>
  </si>
  <si>
    <t>2128064908</t>
  </si>
  <si>
    <t>73</t>
  </si>
  <si>
    <t>725240812</t>
  </si>
  <si>
    <t>Demontáž vaniček sprchových bez výtokových armatur</t>
  </si>
  <si>
    <t>-1348737511</t>
  </si>
  <si>
    <t>74</t>
  </si>
  <si>
    <t>725310823</t>
  </si>
  <si>
    <t>Demontáž dřez jednoduchý vestavěný v kuchyňských sestavách bez výtokových armatur</t>
  </si>
  <si>
    <t>1167231788</t>
  </si>
  <si>
    <t>75</t>
  </si>
  <si>
    <t>725530823</t>
  </si>
  <si>
    <t>Demontáž ohřívač elektrický tlakový přes 50 do 200 l</t>
  </si>
  <si>
    <t>1630167342</t>
  </si>
  <si>
    <t>76</t>
  </si>
  <si>
    <t>725810811</t>
  </si>
  <si>
    <t>Demontáž ventilů výtokových nástěnných</t>
  </si>
  <si>
    <t>-370950327</t>
  </si>
  <si>
    <t>"roháčky"</t>
  </si>
  <si>
    <t>2*2+1*2+2</t>
  </si>
  <si>
    <t>77</t>
  </si>
  <si>
    <t>725820802</t>
  </si>
  <si>
    <t>Demontáž baterie stojánkové do jednoho otvoru</t>
  </si>
  <si>
    <t>-955706402</t>
  </si>
  <si>
    <t>2+1</t>
  </si>
  <si>
    <t>78</t>
  </si>
  <si>
    <t>725840850</t>
  </si>
  <si>
    <t>Demontáž baterie sprch diferenciální do G 3/4x1</t>
  </si>
  <si>
    <t>-1120013152</t>
  </si>
  <si>
    <t>79</t>
  </si>
  <si>
    <t>725840860</t>
  </si>
  <si>
    <t>Demontáž ramen sprchových nebo sprch táhlových</t>
  </si>
  <si>
    <t>-1511763263</t>
  </si>
  <si>
    <t>80</t>
  </si>
  <si>
    <t>725850800</t>
  </si>
  <si>
    <t>Demontáž ventilů odpadních</t>
  </si>
  <si>
    <t>-2014152086</t>
  </si>
  <si>
    <t>2+2+1</t>
  </si>
  <si>
    <t>730</t>
  </si>
  <si>
    <t>Vytápění</t>
  </si>
  <si>
    <t>81</t>
  </si>
  <si>
    <t>73001100-R</t>
  </si>
  <si>
    <t>D+M vytápění - dle samostatného soupisu (přenos částky)</t>
  </si>
  <si>
    <t>-334122369</t>
  </si>
  <si>
    <t>741</t>
  </si>
  <si>
    <t xml:space="preserve">Elektroinstalace </t>
  </si>
  <si>
    <t>82</t>
  </si>
  <si>
    <t>741001100-R</t>
  </si>
  <si>
    <t>D+M elektroinstalace - dle samostatného soupisu (přenos částky)</t>
  </si>
  <si>
    <t>1159377620</t>
  </si>
  <si>
    <t>751</t>
  </si>
  <si>
    <t>Vzduchotechnika</t>
  </si>
  <si>
    <t>83</t>
  </si>
  <si>
    <t>751001100-R</t>
  </si>
  <si>
    <t>D+M vzduchotechniky - dle samostatného soupisu (přenos částky)</t>
  </si>
  <si>
    <t>440864710</t>
  </si>
  <si>
    <t>763</t>
  </si>
  <si>
    <t>Konstrukce suché výstavby</t>
  </si>
  <si>
    <t>84</t>
  </si>
  <si>
    <t>763111314</t>
  </si>
  <si>
    <t>SDK příčka tl 100 mm profil CW+UW 75 desky 1xA 12,5 s izolací EI 30 Rw do 45 dB</t>
  </si>
  <si>
    <t>-566678995</t>
  </si>
  <si>
    <t>"101-108"</t>
  </si>
  <si>
    <t>(4,6+2,125+3,4+1,3+2*1,45)*2,4</t>
  </si>
  <si>
    <t>"110 (pod průvlak)"</t>
  </si>
  <si>
    <t>2*3,9*2,1</t>
  </si>
  <si>
    <t>"113 (pod průvlak)"</t>
  </si>
  <si>
    <t>(0,9+0,35)*2,1</t>
  </si>
  <si>
    <t>"114"</t>
  </si>
  <si>
    <t>(1,6+1,5)*2,4</t>
  </si>
  <si>
    <t>85</t>
  </si>
  <si>
    <t>763111323</t>
  </si>
  <si>
    <t>SDK příčka tl 100 mm profil CW+UW 75 desky 1xDF 12,5 s izolací EI 45 Rw do 49 dB</t>
  </si>
  <si>
    <t>883419547</t>
  </si>
  <si>
    <t>"105"</t>
  </si>
  <si>
    <t>2,4*2,4</t>
  </si>
  <si>
    <t>86</t>
  </si>
  <si>
    <t>763111417</t>
  </si>
  <si>
    <t>SDK příčka tl 150 mm profil CW+UW 100 desky 2xA 12,5 s izolací EI 60 Rw do 56 dB</t>
  </si>
  <si>
    <t>2103244285</t>
  </si>
  <si>
    <t>"mezi 101/105"</t>
  </si>
  <si>
    <t>1,725*2,4</t>
  </si>
  <si>
    <t>"mezi 102/108"</t>
  </si>
  <si>
    <t>1,1*2,4</t>
  </si>
  <si>
    <t>87</t>
  </si>
  <si>
    <t>763111432</t>
  </si>
  <si>
    <t>SDK příčka tl 150 mm profil CW+UW 100 desky 2xDF 12,5 bez izolace EI 90</t>
  </si>
  <si>
    <t>264118151</t>
  </si>
  <si>
    <t>"mezi 111/115"</t>
  </si>
  <si>
    <t>4,75*2,4</t>
  </si>
  <si>
    <t>88</t>
  </si>
  <si>
    <t>763111621-R</t>
  </si>
  <si>
    <t>Příplatek SDK příčkám za použití impregnovaných desek (H2) z jedné strany</t>
  </si>
  <si>
    <t>-1407075628</t>
  </si>
  <si>
    <t>"1.02"</t>
  </si>
  <si>
    <t>2*(1,3+1)*2</t>
  </si>
  <si>
    <t>"1.03"</t>
  </si>
  <si>
    <t>2*(0,95+1,5)*2</t>
  </si>
  <si>
    <t>"1.04"</t>
  </si>
  <si>
    <t>"1.06"</t>
  </si>
  <si>
    <t>2*(1,45+1,2)*2</t>
  </si>
  <si>
    <t>"1.07"</t>
  </si>
  <si>
    <t>2*(1,45+0,9)*2</t>
  </si>
  <si>
    <t>"1.08"</t>
  </si>
  <si>
    <t>2*(1,45+1,9)*2</t>
  </si>
  <si>
    <t>89</t>
  </si>
  <si>
    <t>763111717</t>
  </si>
  <si>
    <t>SDK příčka základní penetrační nátěr (oboustranně)</t>
  </si>
  <si>
    <t>1881744782</t>
  </si>
  <si>
    <t>60,825+5,76+6,78+11,4+13,8</t>
  </si>
  <si>
    <t>90</t>
  </si>
  <si>
    <t>763111720</t>
  </si>
  <si>
    <t>SDK příčka vyztužení pro osazení skříněk, polic atd.</t>
  </si>
  <si>
    <t>-1153228421</t>
  </si>
  <si>
    <t>2*(0,9+0,9+1+0,9+0,85+1,5+2,6)</t>
  </si>
  <si>
    <t>91</t>
  </si>
  <si>
    <t>763113313</t>
  </si>
  <si>
    <t>SDK příčka instalační tl 155 - 650 mm zdvojený profil CW+UW 50 desky 2xA 12,5 s izolací EI 60 Rw do 54 dB</t>
  </si>
  <si>
    <t>731116882</t>
  </si>
  <si>
    <t>"103, 104"</t>
  </si>
  <si>
    <t>2*0,95*2,4</t>
  </si>
  <si>
    <t>"112"</t>
  </si>
  <si>
    <t>92</t>
  </si>
  <si>
    <t>763121425-R</t>
  </si>
  <si>
    <t>SDK stěna předsazená tl 150 mm s izolací</t>
  </si>
  <si>
    <t>1272734959</t>
  </si>
  <si>
    <t>(5*3,6+2*2,4+3,85)*2,4</t>
  </si>
  <si>
    <t>93</t>
  </si>
  <si>
    <t>763121714</t>
  </si>
  <si>
    <t>SDK stěna předsazená základní penetrační nátěr</t>
  </si>
  <si>
    <t>-1500451311</t>
  </si>
  <si>
    <t>94</t>
  </si>
  <si>
    <t>763131412</t>
  </si>
  <si>
    <t>SDK podhled desky 1xA 12,5 s izolací dvouvrstvá spodní kce profil CD+UD</t>
  </si>
  <si>
    <t>-476354496</t>
  </si>
  <si>
    <t>"tepelná izolace minerální vata, tl. 80mm, vzduchová metera 20 mm"</t>
  </si>
  <si>
    <t>"výměra dle legendy místností"</t>
  </si>
  <si>
    <t>95</t>
  </si>
  <si>
    <t>763131714</t>
  </si>
  <si>
    <t>SDK podhled základní penetrační nátěr</t>
  </si>
  <si>
    <t>-1330657214</t>
  </si>
  <si>
    <t>96</t>
  </si>
  <si>
    <t>763131821</t>
  </si>
  <si>
    <t>Demontáž SDK podhledu s dvouvrstvou nosnou kcí z ocelových profilů opláštění jednoduché</t>
  </si>
  <si>
    <t>-2136080741</t>
  </si>
  <si>
    <t>"117, 121"</t>
  </si>
  <si>
    <t>2,1+1,2</t>
  </si>
  <si>
    <t>97</t>
  </si>
  <si>
    <t>763164511</t>
  </si>
  <si>
    <t>SDK obklad kcí tvaru L š do 0,4 m desky 1xA 12,5</t>
  </si>
  <si>
    <t>1118379945</t>
  </si>
  <si>
    <t>"falešný průvlak v trase potrubí v místnosti č.106 (odtah m.č.104)"</t>
  </si>
  <si>
    <t>4,2</t>
  </si>
  <si>
    <t>"odtah WC"</t>
  </si>
  <si>
    <t>2*2,5</t>
  </si>
  <si>
    <t>98</t>
  </si>
  <si>
    <t>763181311</t>
  </si>
  <si>
    <t>Montáž jednokřídlové kovové zárubně do SDK příčky</t>
  </si>
  <si>
    <t>-2004229614</t>
  </si>
  <si>
    <t>6+2+1</t>
  </si>
  <si>
    <t>99</t>
  </si>
  <si>
    <t>55331589</t>
  </si>
  <si>
    <t>zárubeň jednokřídlá ocelová pro sádrokartonové příčky tl stěny 75-100mm rozměru 700/1970, 2100mm</t>
  </si>
  <si>
    <t>1886625181</t>
  </si>
  <si>
    <t>100</t>
  </si>
  <si>
    <t>55331591</t>
  </si>
  <si>
    <t>zárubeň jednokřídlá ocelová pro sádrokartonové příčky tl stěny 75-100mm rozměru 900/1970, 2100mm</t>
  </si>
  <si>
    <t>1618373129</t>
  </si>
  <si>
    <t>101</t>
  </si>
  <si>
    <t>55331596</t>
  </si>
  <si>
    <t>zárubeň jednokřídlá ocelová pro sádrokartonové příčky tl stěny 110-150mm rozměru 900/1970, 2100mm</t>
  </si>
  <si>
    <t>-952329545</t>
  </si>
  <si>
    <t>102</t>
  </si>
  <si>
    <t>763181312</t>
  </si>
  <si>
    <t>Montáž dvoukřídlové kovové zárubně do SDK příčky</t>
  </si>
  <si>
    <t>811600180</t>
  </si>
  <si>
    <t>1+1</t>
  </si>
  <si>
    <t>103</t>
  </si>
  <si>
    <t>55331774-R</t>
  </si>
  <si>
    <t>zárubeň dvoukřídlá ocelová pro sádrokartonové příčky tl stěny 75-100mm rozměru 1450/1970, 2100mm - POŽÁRNÍ ODOLNOST EW 30 DP 3</t>
  </si>
  <si>
    <t>-1356686853</t>
  </si>
  <si>
    <t>104</t>
  </si>
  <si>
    <t>55331777-R</t>
  </si>
  <si>
    <t>zárubeň dvoukřídlá ocelová pro sádrokartonové příčky tl stěny 110-150mm rozměru 1450/1970, 2100mm - POŽÁRNÍ ODOLNOST EW 30 DP 3</t>
  </si>
  <si>
    <t>-342248122</t>
  </si>
  <si>
    <t>105</t>
  </si>
  <si>
    <t>998763301</t>
  </si>
  <si>
    <t>Přesun hmot tonážní pro konstrukce montované z desek v objektech v do 6 m</t>
  </si>
  <si>
    <t>2060783583</t>
  </si>
  <si>
    <t>764</t>
  </si>
  <si>
    <t>Konstrukce klempířské</t>
  </si>
  <si>
    <t>106</t>
  </si>
  <si>
    <t>764246345-R</t>
  </si>
  <si>
    <t>Oplechování parapetů rovných celoplošně lepené z TiZn lesklého plechu rš 350 mm</t>
  </si>
  <si>
    <t>-1746456797</t>
  </si>
  <si>
    <t>5*1,85</t>
  </si>
  <si>
    <t>107</t>
  </si>
  <si>
    <t>998764101</t>
  </si>
  <si>
    <t>Přesun hmot tonážní pro konstrukce klempířské v objektech v do 6 m</t>
  </si>
  <si>
    <t>767302239</t>
  </si>
  <si>
    <t>766</t>
  </si>
  <si>
    <t>Konstrukce truhlářské</t>
  </si>
  <si>
    <t>108</t>
  </si>
  <si>
    <t>766121210-R</t>
  </si>
  <si>
    <t>D+M předěl mezi provozní šatnou a chodbou, plná lamino deska tvořící stěnu délky 1600 mm a posuvná část dveří průchozího otvoru š. 1100, výška 2450 mm, bílá lamino deska tl. 18mm</t>
  </si>
  <si>
    <t>811898044</t>
  </si>
  <si>
    <t>(1,6+1,1)*2,45</t>
  </si>
  <si>
    <t>109</t>
  </si>
  <si>
    <t>766622131</t>
  </si>
  <si>
    <t>Montáž plastových oken plochy přes 1 m2 otevíravých v do 1,5 m s rámem do zdiva</t>
  </si>
  <si>
    <t>-707503182</t>
  </si>
  <si>
    <t>110</t>
  </si>
  <si>
    <t>61140052</t>
  </si>
  <si>
    <t>okno plastové otevíravé/sklopné trojsklo přes plochu 1m2 do v 1,5m</t>
  </si>
  <si>
    <t>-510078187</t>
  </si>
  <si>
    <t>111</t>
  </si>
  <si>
    <t>766660001</t>
  </si>
  <si>
    <t>Montáž dveřních křídel otvíravých jednokřídlových š do 0,8 m do ocelové zárubně</t>
  </si>
  <si>
    <t>626182447</t>
  </si>
  <si>
    <t>6+3</t>
  </si>
  <si>
    <t>112</t>
  </si>
  <si>
    <t>61162085</t>
  </si>
  <si>
    <t>dveře jednokřídlé dřevotřískové povrch laminátový plné 700x1970-2100mm</t>
  </si>
  <si>
    <t>1384306122</t>
  </si>
  <si>
    <t>113</t>
  </si>
  <si>
    <t>61162092</t>
  </si>
  <si>
    <t>dveře jednokřídlé dřevotřískové povrch laminátový částečně prosklené 800x1970-2100mm</t>
  </si>
  <si>
    <t>-1630566263</t>
  </si>
  <si>
    <t>114</t>
  </si>
  <si>
    <t>766660002</t>
  </si>
  <si>
    <t>Montáž dveřních křídel otvíravých jednokřídlových š přes 0,8 m do ocelové zárubně</t>
  </si>
  <si>
    <t>1820327888</t>
  </si>
  <si>
    <t>3+1</t>
  </si>
  <si>
    <t>115</t>
  </si>
  <si>
    <t>61162093</t>
  </si>
  <si>
    <t>dveře jednokřídlé dřevotřískové povrch laminátový částečně prosklené 900x1970-2100mm</t>
  </si>
  <si>
    <t>-2106895756</t>
  </si>
  <si>
    <t>116</t>
  </si>
  <si>
    <t>61162087-R</t>
  </si>
  <si>
    <t>dveře jednokřídlé dřevotřískové povrch CPL plné 900x1970-2100mm, bezpečnostní</t>
  </si>
  <si>
    <t>-1338954753</t>
  </si>
  <si>
    <t>117</t>
  </si>
  <si>
    <t>766660031</t>
  </si>
  <si>
    <t>Montáž dveřních křídel otvíravých dvoukřídlových požárních do ocelové zárubně</t>
  </si>
  <si>
    <t>-269647927</t>
  </si>
  <si>
    <t>"12, 16"</t>
  </si>
  <si>
    <t>118</t>
  </si>
  <si>
    <t>61165322</t>
  </si>
  <si>
    <t>dveře dvoukřídlé dřevotřískové protipožární EI (EW) 30 D3 povrch laminátový plné 1450x1970-2100mm</t>
  </si>
  <si>
    <t>-359691106</t>
  </si>
  <si>
    <t>119</t>
  </si>
  <si>
    <t>61161055-R</t>
  </si>
  <si>
    <t>dveře dvoukřídlé dřevotřískové protipožární EI (EW) 30 D3 plné 1450x1970-2100mm, provedení KLIMA (ozn. 16)</t>
  </si>
  <si>
    <t>1347485160</t>
  </si>
  <si>
    <t>120</t>
  </si>
  <si>
    <t>766660411</t>
  </si>
  <si>
    <t>Montáž vchodových dveří včetně rámu jednokřídlových bez nadsvětlíku do zdiva</t>
  </si>
  <si>
    <t>692927512</t>
  </si>
  <si>
    <t>"1- vchodové dveře ve fasádě"</t>
  </si>
  <si>
    <t>121</t>
  </si>
  <si>
    <t>61140500</t>
  </si>
  <si>
    <t>dveře jednokřídlé plastové bílé plné max rozměru otvoru 2,42m2 bezpečnostní třídy RC2</t>
  </si>
  <si>
    <t>1989476773</t>
  </si>
  <si>
    <t>"1"</t>
  </si>
  <si>
    <t>1*2,1</t>
  </si>
  <si>
    <t>122</t>
  </si>
  <si>
    <t>61140500-R</t>
  </si>
  <si>
    <t>příplatek ke vchodovým dveřím za panikové kování a elektrický zámek</t>
  </si>
  <si>
    <t>kpl</t>
  </si>
  <si>
    <t>-351701871</t>
  </si>
  <si>
    <t>123</t>
  </si>
  <si>
    <t>766660717</t>
  </si>
  <si>
    <t>Montáž samozavírače na ocelovou zárubeň a dveřní křídlo</t>
  </si>
  <si>
    <t>436764914</t>
  </si>
  <si>
    <t>124</t>
  </si>
  <si>
    <t>54917250</t>
  </si>
  <si>
    <t>samozavírač dveří hydraulický</t>
  </si>
  <si>
    <t>-1207508144</t>
  </si>
  <si>
    <t>125</t>
  </si>
  <si>
    <t>766660720</t>
  </si>
  <si>
    <t>Osazení větrací mřížky s vyříznutím otvoru</t>
  </si>
  <si>
    <t>1170411365</t>
  </si>
  <si>
    <t>126</t>
  </si>
  <si>
    <t>42972192-R</t>
  </si>
  <si>
    <t>mřížka větrací do dveří PVC oboustranná 400x100mm</t>
  </si>
  <si>
    <t>673650363</t>
  </si>
  <si>
    <t>127</t>
  </si>
  <si>
    <t>42972193-R</t>
  </si>
  <si>
    <t>mřížka větrací do dveří PVC oboustranná 500x150mm</t>
  </si>
  <si>
    <t>1422143771</t>
  </si>
  <si>
    <t>128</t>
  </si>
  <si>
    <t>766660729</t>
  </si>
  <si>
    <t>Montáž dveřního interiérového kování - štítku s klikou</t>
  </si>
  <si>
    <t>779388635</t>
  </si>
  <si>
    <t>129</t>
  </si>
  <si>
    <t>54914123</t>
  </si>
  <si>
    <t>kování rozetové klika/klika</t>
  </si>
  <si>
    <t>-500624898</t>
  </si>
  <si>
    <t>130</t>
  </si>
  <si>
    <t>766660730</t>
  </si>
  <si>
    <t>Montáž dveřního interiérového kování - WC kliky se zámkem</t>
  </si>
  <si>
    <t>1344528226</t>
  </si>
  <si>
    <t>131</t>
  </si>
  <si>
    <t>54914128</t>
  </si>
  <si>
    <t>kování rozetové spodní pro WC</t>
  </si>
  <si>
    <t>-248306220</t>
  </si>
  <si>
    <t>132</t>
  </si>
  <si>
    <t>766660731</t>
  </si>
  <si>
    <t>Montáž dveřního bezpečnostního kování - zámku</t>
  </si>
  <si>
    <t>-1084043481</t>
  </si>
  <si>
    <t>133</t>
  </si>
  <si>
    <t>54926001</t>
  </si>
  <si>
    <t>zámek zadlabací úzký s panikovou funkcí rozteč 92x30mm</t>
  </si>
  <si>
    <t>-391734824</t>
  </si>
  <si>
    <t>134</t>
  </si>
  <si>
    <t>54926003</t>
  </si>
  <si>
    <t>zámek zadlabací úzký s panikovou funkcí pro dvoukřídlé dveře rozteč 92x30mm</t>
  </si>
  <si>
    <t>237424766</t>
  </si>
  <si>
    <t>135</t>
  </si>
  <si>
    <t>766660734</t>
  </si>
  <si>
    <t>Montáž dveřního bezpečnostního kování - panikového</t>
  </si>
  <si>
    <t>1694950345</t>
  </si>
  <si>
    <t>136</t>
  </si>
  <si>
    <t>54914135</t>
  </si>
  <si>
    <t>kování panikové klika/klika</t>
  </si>
  <si>
    <t>1453538665</t>
  </si>
  <si>
    <t>137</t>
  </si>
  <si>
    <t>766694126</t>
  </si>
  <si>
    <t>Montáž parapetních desek dřevěných nebo plastových š přes 30 cm</t>
  </si>
  <si>
    <t>836260886</t>
  </si>
  <si>
    <t>5*1,8</t>
  </si>
  <si>
    <t>138</t>
  </si>
  <si>
    <t>60794107</t>
  </si>
  <si>
    <t>parapet dřevotřískový vnitřní povrch laminátový š 500mm</t>
  </si>
  <si>
    <t>206242605</t>
  </si>
  <si>
    <t>9*1,1 'Přepočtené koeficientem množství</t>
  </si>
  <si>
    <t>139</t>
  </si>
  <si>
    <t>60794121</t>
  </si>
  <si>
    <t>koncovka PVC k parapetním dřevotřískovým deskám 600mm</t>
  </si>
  <si>
    <t>691252611</t>
  </si>
  <si>
    <t>140</t>
  </si>
  <si>
    <t>766811110-R</t>
  </si>
  <si>
    <t>D+M kuchyňské linky vč. příslušenství a vybavení dle specifikace PD</t>
  </si>
  <si>
    <t>-1971647097</t>
  </si>
  <si>
    <t>141</t>
  </si>
  <si>
    <t>766812840-R</t>
  </si>
  <si>
    <t>Demontáž kuchyňských linek dřevěných nebo kovových dl přes 2,1 m</t>
  </si>
  <si>
    <t>257644454</t>
  </si>
  <si>
    <t>3,8</t>
  </si>
  <si>
    <t>142</t>
  </si>
  <si>
    <t>998766101</t>
  </si>
  <si>
    <t>Přesun hmot tonážní pro kce truhlářské v objektech v do 6 m</t>
  </si>
  <si>
    <t>-429282319</t>
  </si>
  <si>
    <t>767</t>
  </si>
  <si>
    <t>Konstrukce zámečnické</t>
  </si>
  <si>
    <t>143</t>
  </si>
  <si>
    <t>767163122</t>
  </si>
  <si>
    <t>Montáž přímého kovového zábradlí do betonu v rovině v exteriéru</t>
  </si>
  <si>
    <t>1604398033</t>
  </si>
  <si>
    <t>8+7,5</t>
  </si>
  <si>
    <t>144</t>
  </si>
  <si>
    <t>55342284-R</t>
  </si>
  <si>
    <t>demonovatelné zábradlí ocelové, Jakl 40x40, výška 1000mm, paždík v 1m a 0,5m, sloupky po 1,5m, kotevní plotny 200x200 na zeď, pozinkováno</t>
  </si>
  <si>
    <t>-544051202</t>
  </si>
  <si>
    <t>145</t>
  </si>
  <si>
    <t>767662110</t>
  </si>
  <si>
    <t>Montáž mříží pevných šroubovaných</t>
  </si>
  <si>
    <t>993939246</t>
  </si>
  <si>
    <t>5*2,1*1,4</t>
  </si>
  <si>
    <t>146</t>
  </si>
  <si>
    <t>54912001</t>
  </si>
  <si>
    <t>mříž pro stavební otvory pevná</t>
  </si>
  <si>
    <t>-1067510165</t>
  </si>
  <si>
    <t>147</t>
  </si>
  <si>
    <t>998767101</t>
  </si>
  <si>
    <t>Přesun hmot tonážní pro zámečnické konstrukce v objektech v do 6 m</t>
  </si>
  <si>
    <t>167061903</t>
  </si>
  <si>
    <t>776</t>
  </si>
  <si>
    <t>Podlahy povlakové</t>
  </si>
  <si>
    <t>148</t>
  </si>
  <si>
    <t>776111115</t>
  </si>
  <si>
    <t>Broušení podkladu povlakových podlah před litím stěrky</t>
  </si>
  <si>
    <t>961329571</t>
  </si>
  <si>
    <t>149</t>
  </si>
  <si>
    <t>776111116</t>
  </si>
  <si>
    <t>Odstranění zbytků lepidla z podkladu povlakových podlah broušením</t>
  </si>
  <si>
    <t>1775492907</t>
  </si>
  <si>
    <t>150</t>
  </si>
  <si>
    <t>776111117</t>
  </si>
  <si>
    <t>Broušení stávajícího podkladu povlakových podlah diamantovým kotoučem</t>
  </si>
  <si>
    <t>128795512</t>
  </si>
  <si>
    <t>"celoplošné zbroušení podlahy"</t>
  </si>
  <si>
    <t>"dle plochy nových podlah"</t>
  </si>
  <si>
    <t>151</t>
  </si>
  <si>
    <t>776111311</t>
  </si>
  <si>
    <t>Vysátí podkladu povlakových podlah</t>
  </si>
  <si>
    <t>-2032666649</t>
  </si>
  <si>
    <t>152</t>
  </si>
  <si>
    <t>776121112</t>
  </si>
  <si>
    <t>Vodou ředitelná penetrace savého podkladu povlakových podlah</t>
  </si>
  <si>
    <t>-374056538</t>
  </si>
  <si>
    <t>153</t>
  </si>
  <si>
    <t>776141111</t>
  </si>
  <si>
    <t>Stěrka podlahová nivelační pro vyrovnání podkladu povlakových podlah pevnosti 20 MPa tl do 3 mm</t>
  </si>
  <si>
    <t>252896707</t>
  </si>
  <si>
    <t>154</t>
  </si>
  <si>
    <t>776144110-R</t>
  </si>
  <si>
    <t>Ošetření případných prasklin betonové podlahy</t>
  </si>
  <si>
    <t>-101550513</t>
  </si>
  <si>
    <t>"odhad 25 m"</t>
  </si>
  <si>
    <t>155</t>
  </si>
  <si>
    <t>776201811</t>
  </si>
  <si>
    <t>Demontáž lepených povlakových podlah bez podložky ručně</t>
  </si>
  <si>
    <t>-429317864</t>
  </si>
  <si>
    <t>"105, 109, 113-116"</t>
  </si>
  <si>
    <t>16,2+8,4+18,3+17,9+18,7</t>
  </si>
  <si>
    <t>156</t>
  </si>
  <si>
    <t>776212111</t>
  </si>
  <si>
    <t>Volné položení textilních pásů s podlepením spojů páskou</t>
  </si>
  <si>
    <t>1765396887</t>
  </si>
  <si>
    <t>"109, 113"</t>
  </si>
  <si>
    <t>15,7+17,1</t>
  </si>
  <si>
    <t>157</t>
  </si>
  <si>
    <t>69751061</t>
  </si>
  <si>
    <t>koberec zátěžový vpichovaný role š 2m, vlákno 100% PA, hm 400g/m2, zátěž 33, útlum 21dB, hořlavost Bfl S1</t>
  </si>
  <si>
    <t>766474517</t>
  </si>
  <si>
    <t>32,8*1,1 'Přepočtené koeficientem množství</t>
  </si>
  <si>
    <t>158</t>
  </si>
  <si>
    <t>776221111</t>
  </si>
  <si>
    <t>Lepení pásů z PVC standardním lepidlem</t>
  </si>
  <si>
    <t>1142231588</t>
  </si>
  <si>
    <t>"minus sociální zařízení 102-104, 106-108"</t>
  </si>
  <si>
    <t>206,5-9,7</t>
  </si>
  <si>
    <t>159</t>
  </si>
  <si>
    <t>28412285</t>
  </si>
  <si>
    <t>krytina podlahová heterogenní tl 2mm</t>
  </si>
  <si>
    <t>-1048123696</t>
  </si>
  <si>
    <t>196,8*1,1 'Přepočtené koeficientem množství</t>
  </si>
  <si>
    <t>160</t>
  </si>
  <si>
    <t>776222111</t>
  </si>
  <si>
    <t>Lepení pásů z PVC 2-složkovým lepidlem</t>
  </si>
  <si>
    <t>342200758</t>
  </si>
  <si>
    <t>"sociální zařízení 102-104, 106-108"</t>
  </si>
  <si>
    <t>1,3+1,4+1,4</t>
  </si>
  <si>
    <t>1,6+1,3+2,7</t>
  </si>
  <si>
    <t>161</t>
  </si>
  <si>
    <t>28412245-R</t>
  </si>
  <si>
    <t>bezespará povlaková krytina (PVC)</t>
  </si>
  <si>
    <t>528137639</t>
  </si>
  <si>
    <t>9,7*1,1 'Přepočtené koeficientem množství</t>
  </si>
  <si>
    <t>162</t>
  </si>
  <si>
    <t>776223112</t>
  </si>
  <si>
    <t>Spoj povlakových podlahovin z PVC svařováním za studena</t>
  </si>
  <si>
    <t>-1406747555</t>
  </si>
  <si>
    <t>196,8/1,5</t>
  </si>
  <si>
    <t>163</t>
  </si>
  <si>
    <t>776410811</t>
  </si>
  <si>
    <t>Odstranění soklíků a lišt pryžových nebo plastových</t>
  </si>
  <si>
    <t>-1738050224</t>
  </si>
  <si>
    <t>2*(4,225+3,85)</t>
  </si>
  <si>
    <t>-0,8</t>
  </si>
  <si>
    <t>"109"</t>
  </si>
  <si>
    <t>2*(4,4+1,95)</t>
  </si>
  <si>
    <t>2*(4,75+2,65+1,55+0,4)</t>
  </si>
  <si>
    <t>-2*0,9</t>
  </si>
  <si>
    <t>2*(4,3+4,2+3)</t>
  </si>
  <si>
    <t>"116"</t>
  </si>
  <si>
    <t>2*(4,525+4,2)</t>
  </si>
  <si>
    <t>164</t>
  </si>
  <si>
    <t>776421111</t>
  </si>
  <si>
    <t>Montáž obvodových lišt lepením</t>
  </si>
  <si>
    <t>-1180746804</t>
  </si>
  <si>
    <t>"101"</t>
  </si>
  <si>
    <t>2*(1,725+2,85)</t>
  </si>
  <si>
    <t>-(2*0,7+2*0,9)</t>
  </si>
  <si>
    <t>2*(12,9+2,7+1,6)</t>
  </si>
  <si>
    <t>-(2*0,9+2*0,7+3*0,8+1,45)</t>
  </si>
  <si>
    <t>2*(4,075+3,85)</t>
  </si>
  <si>
    <t>"110"</t>
  </si>
  <si>
    <t>2*(8,8+4,2+0,45)</t>
  </si>
  <si>
    <t>"111"</t>
  </si>
  <si>
    <t>2*(8,75+8+1,7+2*0,6+2*0,45)</t>
  </si>
  <si>
    <t>-(0,9+2*1,45)</t>
  </si>
  <si>
    <t>2*(4,15+4,2)</t>
  </si>
  <si>
    <t>2*(4,3+4,2)</t>
  </si>
  <si>
    <t>2*(1,4+1,6)</t>
  </si>
  <si>
    <t>-0,9</t>
  </si>
  <si>
    <t>165</t>
  </si>
  <si>
    <t>28411003</t>
  </si>
  <si>
    <t>lišta soklová PVC 30x30mm</t>
  </si>
  <si>
    <t>-1918428956</t>
  </si>
  <si>
    <t>146,95*1,02 'Přepočtené koeficientem množství</t>
  </si>
  <si>
    <t>166</t>
  </si>
  <si>
    <t>776421312</t>
  </si>
  <si>
    <t>Montáž přechodových šroubovaných lišt</t>
  </si>
  <si>
    <t>-1605261175</t>
  </si>
  <si>
    <t>0,9+2*0,7+3*0,8+2*1,45+3*0,9</t>
  </si>
  <si>
    <t>167</t>
  </si>
  <si>
    <t>55343110</t>
  </si>
  <si>
    <t>profil přechodový Al narážecí 30mm stříbro</t>
  </si>
  <si>
    <t>1220845574</t>
  </si>
  <si>
    <t>10,3*1,02 'Přepočtené koeficientem množství</t>
  </si>
  <si>
    <t>168</t>
  </si>
  <si>
    <t>776991121</t>
  </si>
  <si>
    <t>Základní čištění nově položených podlahovin vysátím a setřením vlhkým mopem</t>
  </si>
  <si>
    <t>-906114424</t>
  </si>
  <si>
    <t>169</t>
  </si>
  <si>
    <t>998776101</t>
  </si>
  <si>
    <t>Přesun hmot tonážní pro podlahy povlakové v objektech v do 6 m</t>
  </si>
  <si>
    <t>1495529694</t>
  </si>
  <si>
    <t>781</t>
  </si>
  <si>
    <t>Dokončovací práce - obklady</t>
  </si>
  <si>
    <t>170</t>
  </si>
  <si>
    <t>781121011</t>
  </si>
  <si>
    <t>Nátěr penetrační na stěnu</t>
  </si>
  <si>
    <t>-1006781274</t>
  </si>
  <si>
    <t>171</t>
  </si>
  <si>
    <t>781472218</t>
  </si>
  <si>
    <t>Montáž obkladů keramických hladkých lepených cementovým flexibilním lepidlem přes 19 do 22 ks/m2</t>
  </si>
  <si>
    <t>-1935895275</t>
  </si>
  <si>
    <t>-2*0,7*1,97</t>
  </si>
  <si>
    <t>-0,7*1,97</t>
  </si>
  <si>
    <t>(4,2+2+0,6)*0,6</t>
  </si>
  <si>
    <t>172</t>
  </si>
  <si>
    <t>59761702</t>
  </si>
  <si>
    <t>obklad keramický nemrazuvzdorný povrch hladký/lesklý tl do 10mm přes 19 do 22ks/m2</t>
  </si>
  <si>
    <t>1144865068</t>
  </si>
  <si>
    <t>53,869*1,1 'Přepočtené koeficientem množství</t>
  </si>
  <si>
    <t>173</t>
  </si>
  <si>
    <t>781472291</t>
  </si>
  <si>
    <t>Příplatek k montáži obkladů keramických lepených cementovým flexibilním lepidlem za plochu do 10 m2</t>
  </si>
  <si>
    <t>-489555096</t>
  </si>
  <si>
    <t>174</t>
  </si>
  <si>
    <t>781492211</t>
  </si>
  <si>
    <t>Montáž profilů rohových lepených flexibilním cementovým lepidlem</t>
  </si>
  <si>
    <t>1255497126</t>
  </si>
  <si>
    <t>4*2</t>
  </si>
  <si>
    <t>175</t>
  </si>
  <si>
    <t>19416014-R</t>
  </si>
  <si>
    <t>lišta rohová nerezová 8mm</t>
  </si>
  <si>
    <t>1848794918</t>
  </si>
  <si>
    <t>8*1,05 'Přepočtené koeficientem množství</t>
  </si>
  <si>
    <t>176</t>
  </si>
  <si>
    <t>781492251</t>
  </si>
  <si>
    <t>Montáž profilů ukončovacích lepených flexibilním cementovým lepidlem</t>
  </si>
  <si>
    <t>466763531</t>
  </si>
  <si>
    <t>"ukončení obkladů - výměra dle spárování u podlahy"</t>
  </si>
  <si>
    <t>24,8</t>
  </si>
  <si>
    <t>177</t>
  </si>
  <si>
    <t>19416014</t>
  </si>
  <si>
    <t>lišta ukončovací nerezová 8mm</t>
  </si>
  <si>
    <t>-1420363080</t>
  </si>
  <si>
    <t>24,8*1,05 'Přepočtené koeficientem množství</t>
  </si>
  <si>
    <t>178</t>
  </si>
  <si>
    <t>781495115</t>
  </si>
  <si>
    <t>Spárování vnitřních obkladů silikonem</t>
  </si>
  <si>
    <t>-1908322847</t>
  </si>
  <si>
    <t>"napojení podlahy a stěny provedeno pružnou tmelenou spárou ze silikonového fungicidního tmelu v barvě spárovací hmoty"</t>
  </si>
  <si>
    <t>2*(1,3+1)</t>
  </si>
  <si>
    <t>-2*0,7</t>
  </si>
  <si>
    <t>2*(0,95+1,5)</t>
  </si>
  <si>
    <t>-0,7</t>
  </si>
  <si>
    <t>2*(1,45+1,2)</t>
  </si>
  <si>
    <t>2*(1,45+0,9)</t>
  </si>
  <si>
    <t>2*(1,45+1,9)</t>
  </si>
  <si>
    <t>179</t>
  </si>
  <si>
    <t>998781101</t>
  </si>
  <si>
    <t>Přesun hmot tonážní pro obklady keramické v objektech v do 6 m</t>
  </si>
  <si>
    <t>-811080096</t>
  </si>
  <si>
    <t>783</t>
  </si>
  <si>
    <t>Dokončovací práce - nátěry</t>
  </si>
  <si>
    <t>180</t>
  </si>
  <si>
    <t>783000103</t>
  </si>
  <si>
    <t>Ochrana podlah nebo vodorovných ploch při provádění nátěrů položením fólie</t>
  </si>
  <si>
    <t>-760568959</t>
  </si>
  <si>
    <t>181</t>
  </si>
  <si>
    <t>58124844</t>
  </si>
  <si>
    <t>fólie pro malířské potřeby zakrývací tl 25µ 4x5m</t>
  </si>
  <si>
    <t>-787359652</t>
  </si>
  <si>
    <t>50*1,05 'Přepočtené koeficientem množství</t>
  </si>
  <si>
    <t>182</t>
  </si>
  <si>
    <t>783301313</t>
  </si>
  <si>
    <t>Odmaštění zámečnických konstrukcí ředidlovým odmašťovačem</t>
  </si>
  <si>
    <t>-1829933740</t>
  </si>
  <si>
    <t>"zárubne"</t>
  </si>
  <si>
    <t>6*(0,7+2*1,97)*(0,1+2*0,05)</t>
  </si>
  <si>
    <t>3*(0,8+2*1,97)*(0,1+2*0,05)</t>
  </si>
  <si>
    <t>2*(0,9+2*1,97)*(0,1+2*0,05)</t>
  </si>
  <si>
    <t>2*(0,9+2*1,97)*(0,15+2*0,05)</t>
  </si>
  <si>
    <t>(1,45+2*1,97)*(0,1+2*0,05)</t>
  </si>
  <si>
    <t>(1,45+2*1,97)*(0,15+2*0,05)</t>
  </si>
  <si>
    <t>183</t>
  </si>
  <si>
    <t>783315101</t>
  </si>
  <si>
    <t>Mezinátěr jednonásobný syntetický standardní zámečnických konstrukcí</t>
  </si>
  <si>
    <t>-1965451697</t>
  </si>
  <si>
    <t>184</t>
  </si>
  <si>
    <t>783317101</t>
  </si>
  <si>
    <t>Krycí jednonásobný syntetický standardní nátěr zámečnických konstrukcí</t>
  </si>
  <si>
    <t>-193009770</t>
  </si>
  <si>
    <t>185</t>
  </si>
  <si>
    <t>783801401</t>
  </si>
  <si>
    <t>Ometení omítek před provedením nátěru</t>
  </si>
  <si>
    <t>-1212260763</t>
  </si>
  <si>
    <t>"po lokálních opravaách omítek - odhad 25 m2"</t>
  </si>
  <si>
    <t>186</t>
  </si>
  <si>
    <t>783823131</t>
  </si>
  <si>
    <t>Penetrační akrylátový nátěr hladkých, tenkovrstvých zrnitých nebo štukových omítek</t>
  </si>
  <si>
    <t>-20267182</t>
  </si>
  <si>
    <t>187</t>
  </si>
  <si>
    <t>783827421</t>
  </si>
  <si>
    <t>Krycí dvojnásobný akrylátový nátěr omítek stupně členitosti 1 a 2</t>
  </si>
  <si>
    <t>1939427698</t>
  </si>
  <si>
    <t>784</t>
  </si>
  <si>
    <t>Dokončovací práce - malby a tapety</t>
  </si>
  <si>
    <t>188</t>
  </si>
  <si>
    <t>784121001</t>
  </si>
  <si>
    <t>Oškrabání malby v místnostech v do 3,80 m</t>
  </si>
  <si>
    <t>727312421</t>
  </si>
  <si>
    <t>"dle ploch opravovaných omítek"</t>
  </si>
  <si>
    <t>189</t>
  </si>
  <si>
    <t>784181101</t>
  </si>
  <si>
    <t>Základní akrylátová jednonásobná bezbarvá penetrace podkladu v místnostech v do 3,80 m</t>
  </si>
  <si>
    <t>-1158190004</t>
  </si>
  <si>
    <t>"stropy (101-114)"</t>
  </si>
  <si>
    <t>2*(1,725+2,85)*2,3</t>
  </si>
  <si>
    <t>2*(1,3+1)*(2,3-2)</t>
  </si>
  <si>
    <t>2*(0,95+1,5)*(2,3-2)</t>
  </si>
  <si>
    <t>2*(12,9+2,7+1,6)*2,45</t>
  </si>
  <si>
    <t>"stěny"</t>
  </si>
  <si>
    <t>2*(1,45+1,2)*(2,3-2)</t>
  </si>
  <si>
    <t>2*(1,45+0,9)*(2,3-2)</t>
  </si>
  <si>
    <t>2*(1,45+1,9)*(2,3-2)</t>
  </si>
  <si>
    <t>2*(4,075+3,85)*2,3</t>
  </si>
  <si>
    <t>2*(8,8+4,2+0,45)*2,3</t>
  </si>
  <si>
    <t>2*(8,75+8+1,7+2*0,6+2*0,45)*(2,3+2,45)/2</t>
  </si>
  <si>
    <t>2*(4,15+4,2)*2,3</t>
  </si>
  <si>
    <t>2*(4,3+4,2)*2,3</t>
  </si>
  <si>
    <t>2*(1,4+1,6)*2,3</t>
  </si>
  <si>
    <t>"dotčené prostory (sdk příčka 115, předstěn z vedlejšího skladu)</t>
  </si>
  <si>
    <t>190</t>
  </si>
  <si>
    <t>784221001</t>
  </si>
  <si>
    <t>Jednonásobné bílé malby ze směsí za sucha dobře otěruvzdorných v místnostech do 3,80 m</t>
  </si>
  <si>
    <t>282792133</t>
  </si>
  <si>
    <t>"první nátěr"</t>
  </si>
  <si>
    <t>628,443</t>
  </si>
  <si>
    <t>191</t>
  </si>
  <si>
    <t>784221101</t>
  </si>
  <si>
    <t>Dvojnásobné bílé malby ze směsí za sucha dobře otěruvzdorných v místnostech do 3,80 m</t>
  </si>
  <si>
    <t>-1885720966</t>
  </si>
  <si>
    <t>"druhý a třetí nátěr"</t>
  </si>
  <si>
    <t>HZS</t>
  </si>
  <si>
    <t>Hodinové zúčtovací sazby</t>
  </si>
  <si>
    <t>192</t>
  </si>
  <si>
    <t>HZS1292</t>
  </si>
  <si>
    <t>Hodinová zúčtovací sazba stavební dělník</t>
  </si>
  <si>
    <t>hod</t>
  </si>
  <si>
    <t>512</t>
  </si>
  <si>
    <t>-210082490</t>
  </si>
  <si>
    <t>"stavební přípomoce pro řemesla ZTI, UT, elektro, VZT jinde samostatně neuvedené"</t>
  </si>
  <si>
    <t>4*8</t>
  </si>
  <si>
    <t>193</t>
  </si>
  <si>
    <t>00012920-R</t>
  </si>
  <si>
    <t>materiál do předchozí položky HZS (materiál pro záhozy rýh apod.)</t>
  </si>
  <si>
    <t>1907612521</t>
  </si>
  <si>
    <t>194</t>
  </si>
  <si>
    <t>HZS3211</t>
  </si>
  <si>
    <t>Hodinová zúčtovací sazba montér vzduchotechniky a chlazení</t>
  </si>
  <si>
    <t>-1707863258</t>
  </si>
  <si>
    <t>"demontáže VZT"</t>
  </si>
  <si>
    <t>2*4</t>
  </si>
  <si>
    <t>VRN</t>
  </si>
  <si>
    <t>Vedlejší rozpočtové náklady</t>
  </si>
  <si>
    <t>VRN1</t>
  </si>
  <si>
    <t>Průzkumné, geodetické a projektové práce</t>
  </si>
  <si>
    <t>195</t>
  </si>
  <si>
    <t>010001000</t>
  </si>
  <si>
    <t>Průzkumné, zeměměřičské a projektové práce</t>
  </si>
  <si>
    <t>1024</t>
  </si>
  <si>
    <t>494757795</t>
  </si>
  <si>
    <t>VRN3</t>
  </si>
  <si>
    <t>Zařízení staveniště</t>
  </si>
  <si>
    <t>196</t>
  </si>
  <si>
    <t>030001000</t>
  </si>
  <si>
    <t>-1729792640</t>
  </si>
  <si>
    <t>VRN7</t>
  </si>
  <si>
    <t>Provozní vlivy</t>
  </si>
  <si>
    <t>197</t>
  </si>
  <si>
    <t>070001000</t>
  </si>
  <si>
    <t>-1057673917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</si>
</sst>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2024128(1)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objektu Máchova č.p. 603, Liberec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Máchova č.p. 603, Liberec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11. 9. 2024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Statutární Město Liberec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RIP stavební projekty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01 - Stavební úpravy 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01 - Stavební úpravy o...'!P145</f>
        <v>0</v>
      </c>
      <c r="AV95" s="129">
        <f>'SO 01 - Stavební úpravy o...'!J33</f>
        <v>0</v>
      </c>
      <c r="AW95" s="129">
        <f>'SO 01 - Stavební úpravy o...'!J34</f>
        <v>0</v>
      </c>
      <c r="AX95" s="129">
        <f>'SO 01 - Stavební úpravy o...'!J35</f>
        <v>0</v>
      </c>
      <c r="AY95" s="129">
        <f>'SO 01 - Stavební úpravy o...'!J36</f>
        <v>0</v>
      </c>
      <c r="AZ95" s="129">
        <f>'SO 01 - Stavební úpravy o...'!F33</f>
        <v>0</v>
      </c>
      <c r="BA95" s="129">
        <f>'SO 01 - Stavební úpravy o...'!F34</f>
        <v>0</v>
      </c>
      <c r="BB95" s="129">
        <f>'SO 01 - Stavební úpravy o...'!F35</f>
        <v>0</v>
      </c>
      <c r="BC95" s="129">
        <f>'SO 01 - Stavební úpravy o...'!F36</f>
        <v>0</v>
      </c>
      <c r="BD95" s="131">
        <f>'SO 01 - Stavební úpravy o...'!F37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C2kPTkfma6Iu6K+9pqgPgXo3gjtJ1uCbeynXYmRRjl4Dc+2uwKMMb8ve2xRoPhDiM72FWglZ39g/zc8MK3o0vg==" hashValue="EZUP7KtvaHrl9gSgM3Ot1dNnYMKs0BM+4rgPvXtNRYuG8NW+CjAc5JngjeCNu9vPtkhGFUnvzRxGa+OkMfvZF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 - Stavební úpravy 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86</v>
      </c>
    </row>
    <row r="4" s="1" customFormat="1" ht="24.96" customHeight="1">
      <c r="B4" s="21"/>
      <c r="D4" s="135" t="s">
        <v>87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16</v>
      </c>
      <c r="L6" s="21"/>
    </row>
    <row r="7" s="1" customFormat="1" ht="16.5" customHeight="1">
      <c r="B7" s="21"/>
      <c r="E7" s="138" t="str">
        <f>'Rekapitulace stavby'!K6</f>
        <v>Stavební úpravy objektu Máchova č.p. 603, Liberec</v>
      </c>
      <c r="F7" s="137"/>
      <c r="G7" s="137"/>
      <c r="H7" s="137"/>
      <c r="L7" s="21"/>
    </row>
    <row r="8" s="2" customFormat="1" ht="12" customHeight="1">
      <c r="A8" s="39"/>
      <c r="B8" s="45"/>
      <c r="C8" s="39"/>
      <c r="D8" s="137" t="s">
        <v>88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7" t="s">
        <v>18</v>
      </c>
      <c r="E11" s="39"/>
      <c r="F11" s="140" t="s">
        <v>1</v>
      </c>
      <c r="G11" s="39"/>
      <c r="H11" s="39"/>
      <c r="I11" s="137" t="s">
        <v>19</v>
      </c>
      <c r="J11" s="140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20</v>
      </c>
      <c r="E12" s="39"/>
      <c r="F12" s="140" t="s">
        <v>21</v>
      </c>
      <c r="G12" s="39"/>
      <c r="H12" s="39"/>
      <c r="I12" s="137" t="s">
        <v>22</v>
      </c>
      <c r="J12" s="141" t="str">
        <f>'Rekapitulace stavby'!AN8</f>
        <v>11. 9. 2024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7" t="s">
        <v>24</v>
      </c>
      <c r="E14" s="39"/>
      <c r="F14" s="39"/>
      <c r="G14" s="39"/>
      <c r="H14" s="39"/>
      <c r="I14" s="137" t="s">
        <v>25</v>
      </c>
      <c r="J14" s="140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26</v>
      </c>
      <c r="F15" s="39"/>
      <c r="G15" s="39"/>
      <c r="H15" s="39"/>
      <c r="I15" s="137" t="s">
        <v>27</v>
      </c>
      <c r="J15" s="140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7" t="s">
        <v>28</v>
      </c>
      <c r="E17" s="39"/>
      <c r="F17" s="39"/>
      <c r="G17" s="39"/>
      <c r="H17" s="39"/>
      <c r="I17" s="137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37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7" t="s">
        <v>30</v>
      </c>
      <c r="E20" s="39"/>
      <c r="F20" s="39"/>
      <c r="G20" s="39"/>
      <c r="H20" s="39"/>
      <c r="I20" s="137" t="s">
        <v>25</v>
      </c>
      <c r="J20" s="140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31</v>
      </c>
      <c r="F21" s="39"/>
      <c r="G21" s="39"/>
      <c r="H21" s="39"/>
      <c r="I21" s="137" t="s">
        <v>27</v>
      </c>
      <c r="J21" s="140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7" t="s">
        <v>33</v>
      </c>
      <c r="E23" s="39"/>
      <c r="F23" s="39"/>
      <c r="G23" s="39"/>
      <c r="H23" s="39"/>
      <c r="I23" s="137" t="s">
        <v>25</v>
      </c>
      <c r="J23" s="140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37" t="s">
        <v>27</v>
      </c>
      <c r="J24" s="140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7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6"/>
      <c r="E29" s="146"/>
      <c r="F29" s="146"/>
      <c r="G29" s="146"/>
      <c r="H29" s="146"/>
      <c r="I29" s="146"/>
      <c r="J29" s="146"/>
      <c r="K29" s="14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7" t="s">
        <v>36</v>
      </c>
      <c r="E30" s="39"/>
      <c r="F30" s="39"/>
      <c r="G30" s="39"/>
      <c r="H30" s="39"/>
      <c r="I30" s="39"/>
      <c r="J30" s="148">
        <f>ROUND(J145,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6"/>
      <c r="E31" s="146"/>
      <c r="F31" s="146"/>
      <c r="G31" s="146"/>
      <c r="H31" s="146"/>
      <c r="I31" s="146"/>
      <c r="J31" s="146"/>
      <c r="K31" s="14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9" t="s">
        <v>38</v>
      </c>
      <c r="G32" s="39"/>
      <c r="H32" s="39"/>
      <c r="I32" s="149" t="s">
        <v>37</v>
      </c>
      <c r="J32" s="14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40</v>
      </c>
      <c r="E33" s="137" t="s">
        <v>41</v>
      </c>
      <c r="F33" s="151">
        <f>ROUND((SUM(BE145:BE805)),  2)</f>
        <v>0</v>
      </c>
      <c r="G33" s="39"/>
      <c r="H33" s="39"/>
      <c r="I33" s="152">
        <v>0.20999999999999999</v>
      </c>
      <c r="J33" s="151">
        <f>ROUND(((SUM(BE145:BE805))*I33),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7" t="s">
        <v>42</v>
      </c>
      <c r="F34" s="151">
        <f>ROUND((SUM(BF145:BF805)),  2)</f>
        <v>0</v>
      </c>
      <c r="G34" s="39"/>
      <c r="H34" s="39"/>
      <c r="I34" s="152">
        <v>0.12</v>
      </c>
      <c r="J34" s="151">
        <f>ROUND(((SUM(BF145:BF805))*I34),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43</v>
      </c>
      <c r="F35" s="151">
        <f>ROUND((SUM(BG145:BG805)),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7" t="s">
        <v>44</v>
      </c>
      <c r="F36" s="151">
        <f>ROUND((SUM(BH145:BH805)),  2)</f>
        <v>0</v>
      </c>
      <c r="G36" s="39"/>
      <c r="H36" s="39"/>
      <c r="I36" s="152">
        <v>0.12</v>
      </c>
      <c r="J36" s="15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7" t="s">
        <v>45</v>
      </c>
      <c r="F37" s="151">
        <f>ROUND((SUM(BI145:BI805)),  2)</f>
        <v>0</v>
      </c>
      <c r="G37" s="39"/>
      <c r="H37" s="39"/>
      <c r="I37" s="152">
        <v>0</v>
      </c>
      <c r="J37" s="15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1" t="str">
        <f>E7</f>
        <v>Stavební úpravy objektu Máchova č.p. 603, Liberec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01 - Stavební úpravy objektu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Máchova č.p. 603, Liberec</v>
      </c>
      <c r="G89" s="41"/>
      <c r="H89" s="41"/>
      <c r="I89" s="33" t="s">
        <v>22</v>
      </c>
      <c r="J89" s="80" t="str">
        <f>IF(J12="","",J12)</f>
        <v>11. 9. 2024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Statutární Město Liberec</v>
      </c>
      <c r="G91" s="41"/>
      <c r="H91" s="41"/>
      <c r="I91" s="33" t="s">
        <v>30</v>
      </c>
      <c r="J91" s="37" t="str">
        <f>E21</f>
        <v>RIP stavební projekty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2" t="s">
        <v>91</v>
      </c>
      <c r="D94" s="173"/>
      <c r="E94" s="173"/>
      <c r="F94" s="173"/>
      <c r="G94" s="173"/>
      <c r="H94" s="173"/>
      <c r="I94" s="173"/>
      <c r="J94" s="174" t="s">
        <v>92</v>
      </c>
      <c r="K94" s="173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5" t="s">
        <v>93</v>
      </c>
      <c r="D96" s="41"/>
      <c r="E96" s="41"/>
      <c r="F96" s="41"/>
      <c r="G96" s="41"/>
      <c r="H96" s="41"/>
      <c r="I96" s="41"/>
      <c r="J96" s="111">
        <f>J145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94</v>
      </c>
    </row>
    <row r="97" s="9" customFormat="1" ht="24.96" customHeight="1">
      <c r="A97" s="9"/>
      <c r="B97" s="176"/>
      <c r="C97" s="177"/>
      <c r="D97" s="178" t="s">
        <v>95</v>
      </c>
      <c r="E97" s="179"/>
      <c r="F97" s="179"/>
      <c r="G97" s="179"/>
      <c r="H97" s="179"/>
      <c r="I97" s="179"/>
      <c r="J97" s="180">
        <f>J146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96</v>
      </c>
      <c r="E98" s="185"/>
      <c r="F98" s="185"/>
      <c r="G98" s="185"/>
      <c r="H98" s="185"/>
      <c r="I98" s="185"/>
      <c r="J98" s="186">
        <f>J147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97</v>
      </c>
      <c r="E99" s="185"/>
      <c r="F99" s="185"/>
      <c r="G99" s="185"/>
      <c r="H99" s="185"/>
      <c r="I99" s="185"/>
      <c r="J99" s="186">
        <f>J180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98</v>
      </c>
      <c r="E100" s="185"/>
      <c r="F100" s="185"/>
      <c r="G100" s="185"/>
      <c r="H100" s="185"/>
      <c r="I100" s="185"/>
      <c r="J100" s="186">
        <f>J247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99</v>
      </c>
      <c r="E101" s="185"/>
      <c r="F101" s="185"/>
      <c r="G101" s="185"/>
      <c r="H101" s="185"/>
      <c r="I101" s="185"/>
      <c r="J101" s="186">
        <f>J382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100</v>
      </c>
      <c r="E102" s="185"/>
      <c r="F102" s="185"/>
      <c r="G102" s="185"/>
      <c r="H102" s="185"/>
      <c r="I102" s="185"/>
      <c r="J102" s="186">
        <f>J388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101</v>
      </c>
      <c r="E103" s="179"/>
      <c r="F103" s="179"/>
      <c r="G103" s="179"/>
      <c r="H103" s="179"/>
      <c r="I103" s="179"/>
      <c r="J103" s="180">
        <f>J390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102</v>
      </c>
      <c r="E104" s="185"/>
      <c r="F104" s="185"/>
      <c r="G104" s="185"/>
      <c r="H104" s="185"/>
      <c r="I104" s="185"/>
      <c r="J104" s="186">
        <f>J391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103</v>
      </c>
      <c r="E105" s="185"/>
      <c r="F105" s="185"/>
      <c r="G105" s="185"/>
      <c r="H105" s="185"/>
      <c r="I105" s="185"/>
      <c r="J105" s="186">
        <f>J403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104</v>
      </c>
      <c r="E106" s="185"/>
      <c r="F106" s="185"/>
      <c r="G106" s="185"/>
      <c r="H106" s="185"/>
      <c r="I106" s="185"/>
      <c r="J106" s="186">
        <f>J410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105</v>
      </c>
      <c r="E107" s="185"/>
      <c r="F107" s="185"/>
      <c r="G107" s="185"/>
      <c r="H107" s="185"/>
      <c r="I107" s="185"/>
      <c r="J107" s="186">
        <f>J412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106</v>
      </c>
      <c r="E108" s="185"/>
      <c r="F108" s="185"/>
      <c r="G108" s="185"/>
      <c r="H108" s="185"/>
      <c r="I108" s="185"/>
      <c r="J108" s="186">
        <f>J415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107</v>
      </c>
      <c r="E109" s="185"/>
      <c r="F109" s="185"/>
      <c r="G109" s="185"/>
      <c r="H109" s="185"/>
      <c r="I109" s="185"/>
      <c r="J109" s="186">
        <f>J418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108</v>
      </c>
      <c r="E110" s="185"/>
      <c r="F110" s="185"/>
      <c r="G110" s="185"/>
      <c r="H110" s="185"/>
      <c r="I110" s="185"/>
      <c r="J110" s="186">
        <f>J434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109</v>
      </c>
      <c r="E111" s="185"/>
      <c r="F111" s="185"/>
      <c r="G111" s="185"/>
      <c r="H111" s="185"/>
      <c r="I111" s="185"/>
      <c r="J111" s="186">
        <f>J436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110</v>
      </c>
      <c r="E112" s="185"/>
      <c r="F112" s="185"/>
      <c r="G112" s="185"/>
      <c r="H112" s="185"/>
      <c r="I112" s="185"/>
      <c r="J112" s="186">
        <f>J438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111</v>
      </c>
      <c r="E113" s="185"/>
      <c r="F113" s="185"/>
      <c r="G113" s="185"/>
      <c r="H113" s="185"/>
      <c r="I113" s="185"/>
      <c r="J113" s="186">
        <f>J440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112</v>
      </c>
      <c r="E114" s="185"/>
      <c r="F114" s="185"/>
      <c r="G114" s="185"/>
      <c r="H114" s="185"/>
      <c r="I114" s="185"/>
      <c r="J114" s="186">
        <f>J514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83"/>
      <c r="D115" s="184" t="s">
        <v>113</v>
      </c>
      <c r="E115" s="185"/>
      <c r="F115" s="185"/>
      <c r="G115" s="185"/>
      <c r="H115" s="185"/>
      <c r="I115" s="185"/>
      <c r="J115" s="186">
        <f>J518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83"/>
      <c r="D116" s="184" t="s">
        <v>114</v>
      </c>
      <c r="E116" s="185"/>
      <c r="F116" s="185"/>
      <c r="G116" s="185"/>
      <c r="H116" s="185"/>
      <c r="I116" s="185"/>
      <c r="J116" s="186">
        <f>J572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115</v>
      </c>
      <c r="E117" s="185"/>
      <c r="F117" s="185"/>
      <c r="G117" s="185"/>
      <c r="H117" s="185"/>
      <c r="I117" s="185"/>
      <c r="J117" s="186">
        <f>J580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116</v>
      </c>
      <c r="E118" s="185"/>
      <c r="F118" s="185"/>
      <c r="G118" s="185"/>
      <c r="H118" s="185"/>
      <c r="I118" s="185"/>
      <c r="J118" s="186">
        <f>J667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2"/>
      <c r="C119" s="183"/>
      <c r="D119" s="184" t="s">
        <v>117</v>
      </c>
      <c r="E119" s="185"/>
      <c r="F119" s="185"/>
      <c r="G119" s="185"/>
      <c r="H119" s="185"/>
      <c r="I119" s="185"/>
      <c r="J119" s="186">
        <f>J725</f>
        <v>0</v>
      </c>
      <c r="K119" s="183"/>
      <c r="L119" s="18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2"/>
      <c r="C120" s="183"/>
      <c r="D120" s="184" t="s">
        <v>118</v>
      </c>
      <c r="E120" s="185"/>
      <c r="F120" s="185"/>
      <c r="G120" s="185"/>
      <c r="H120" s="185"/>
      <c r="I120" s="185"/>
      <c r="J120" s="186">
        <f>J745</f>
        <v>0</v>
      </c>
      <c r="K120" s="183"/>
      <c r="L120" s="18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76"/>
      <c r="C121" s="177"/>
      <c r="D121" s="178" t="s">
        <v>119</v>
      </c>
      <c r="E121" s="179"/>
      <c r="F121" s="179"/>
      <c r="G121" s="179"/>
      <c r="H121" s="179"/>
      <c r="I121" s="179"/>
      <c r="J121" s="180">
        <f>J791</f>
        <v>0</v>
      </c>
      <c r="K121" s="177"/>
      <c r="L121" s="181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9" customFormat="1" ht="24.96" customHeight="1">
      <c r="A122" s="9"/>
      <c r="B122" s="176"/>
      <c r="C122" s="177"/>
      <c r="D122" s="178" t="s">
        <v>120</v>
      </c>
      <c r="E122" s="179"/>
      <c r="F122" s="179"/>
      <c r="G122" s="179"/>
      <c r="H122" s="179"/>
      <c r="I122" s="179"/>
      <c r="J122" s="180">
        <f>J799</f>
        <v>0</v>
      </c>
      <c r="K122" s="177"/>
      <c r="L122" s="181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10" customFormat="1" ht="19.92" customHeight="1">
      <c r="A123" s="10"/>
      <c r="B123" s="182"/>
      <c r="C123" s="183"/>
      <c r="D123" s="184" t="s">
        <v>121</v>
      </c>
      <c r="E123" s="185"/>
      <c r="F123" s="185"/>
      <c r="G123" s="185"/>
      <c r="H123" s="185"/>
      <c r="I123" s="185"/>
      <c r="J123" s="186">
        <f>J800</f>
        <v>0</v>
      </c>
      <c r="K123" s="183"/>
      <c r="L123" s="187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2"/>
      <c r="C124" s="183"/>
      <c r="D124" s="184" t="s">
        <v>122</v>
      </c>
      <c r="E124" s="185"/>
      <c r="F124" s="185"/>
      <c r="G124" s="185"/>
      <c r="H124" s="185"/>
      <c r="I124" s="185"/>
      <c r="J124" s="186">
        <f>J802</f>
        <v>0</v>
      </c>
      <c r="K124" s="183"/>
      <c r="L124" s="187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2"/>
      <c r="C125" s="183"/>
      <c r="D125" s="184" t="s">
        <v>123</v>
      </c>
      <c r="E125" s="185"/>
      <c r="F125" s="185"/>
      <c r="G125" s="185"/>
      <c r="H125" s="185"/>
      <c r="I125" s="185"/>
      <c r="J125" s="186">
        <f>J804</f>
        <v>0</v>
      </c>
      <c r="K125" s="183"/>
      <c r="L125" s="187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2" customFormat="1" ht="21.84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67"/>
      <c r="C127" s="68"/>
      <c r="D127" s="68"/>
      <c r="E127" s="68"/>
      <c r="F127" s="68"/>
      <c r="G127" s="68"/>
      <c r="H127" s="68"/>
      <c r="I127" s="68"/>
      <c r="J127" s="68"/>
      <c r="K127" s="68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31" s="2" customFormat="1" ht="6.96" customHeight="1">
      <c r="A131" s="39"/>
      <c r="B131" s="69"/>
      <c r="C131" s="70"/>
      <c r="D131" s="70"/>
      <c r="E131" s="70"/>
      <c r="F131" s="70"/>
      <c r="G131" s="70"/>
      <c r="H131" s="70"/>
      <c r="I131" s="70"/>
      <c r="J131" s="70"/>
      <c r="K131" s="70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24.96" customHeight="1">
      <c r="A132" s="39"/>
      <c r="B132" s="40"/>
      <c r="C132" s="24" t="s">
        <v>124</v>
      </c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16</v>
      </c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6.5" customHeight="1">
      <c r="A135" s="39"/>
      <c r="B135" s="40"/>
      <c r="C135" s="41"/>
      <c r="D135" s="41"/>
      <c r="E135" s="171" t="str">
        <f>E7</f>
        <v>Stavební úpravy objektu Máchova č.p. 603, Liberec</v>
      </c>
      <c r="F135" s="33"/>
      <c r="G135" s="33"/>
      <c r="H135" s="33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2" customHeight="1">
      <c r="A136" s="39"/>
      <c r="B136" s="40"/>
      <c r="C136" s="33" t="s">
        <v>88</v>
      </c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6.5" customHeight="1">
      <c r="A137" s="39"/>
      <c r="B137" s="40"/>
      <c r="C137" s="41"/>
      <c r="D137" s="41"/>
      <c r="E137" s="77" t="str">
        <f>E9</f>
        <v>SO 01 - Stavební úpravy objektu</v>
      </c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6.96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2" customHeight="1">
      <c r="A139" s="39"/>
      <c r="B139" s="40"/>
      <c r="C139" s="33" t="s">
        <v>20</v>
      </c>
      <c r="D139" s="41"/>
      <c r="E139" s="41"/>
      <c r="F139" s="28" t="str">
        <f>F12</f>
        <v>Máchova č.p. 603, Liberec</v>
      </c>
      <c r="G139" s="41"/>
      <c r="H139" s="41"/>
      <c r="I139" s="33" t="s">
        <v>22</v>
      </c>
      <c r="J139" s="80" t="str">
        <f>IF(J12="","",J12)</f>
        <v>11. 9. 2024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6.96" customHeight="1">
      <c r="A140" s="39"/>
      <c r="B140" s="40"/>
      <c r="C140" s="41"/>
      <c r="D140" s="41"/>
      <c r="E140" s="41"/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24</v>
      </c>
      <c r="D141" s="41"/>
      <c r="E141" s="41"/>
      <c r="F141" s="28" t="str">
        <f>E15</f>
        <v>Statutární Město Liberec</v>
      </c>
      <c r="G141" s="41"/>
      <c r="H141" s="41"/>
      <c r="I141" s="33" t="s">
        <v>30</v>
      </c>
      <c r="J141" s="37" t="str">
        <f>E21</f>
        <v>RIP stavební projekty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5.15" customHeight="1">
      <c r="A142" s="39"/>
      <c r="B142" s="40"/>
      <c r="C142" s="33" t="s">
        <v>28</v>
      </c>
      <c r="D142" s="41"/>
      <c r="E142" s="41"/>
      <c r="F142" s="28" t="str">
        <f>IF(E18="","",E18)</f>
        <v>Vyplň údaj</v>
      </c>
      <c r="G142" s="41"/>
      <c r="H142" s="41"/>
      <c r="I142" s="33" t="s">
        <v>33</v>
      </c>
      <c r="J142" s="37" t="str">
        <f>E24</f>
        <v xml:space="preserve"> </v>
      </c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0.32" customHeight="1">
      <c r="A143" s="39"/>
      <c r="B143" s="40"/>
      <c r="C143" s="41"/>
      <c r="D143" s="41"/>
      <c r="E143" s="41"/>
      <c r="F143" s="41"/>
      <c r="G143" s="41"/>
      <c r="H143" s="41"/>
      <c r="I143" s="41"/>
      <c r="J143" s="41"/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11" customFormat="1" ht="29.28" customHeight="1">
      <c r="A144" s="188"/>
      <c r="B144" s="189"/>
      <c r="C144" s="190" t="s">
        <v>125</v>
      </c>
      <c r="D144" s="191" t="s">
        <v>61</v>
      </c>
      <c r="E144" s="191" t="s">
        <v>57</v>
      </c>
      <c r="F144" s="191" t="s">
        <v>58</v>
      </c>
      <c r="G144" s="191" t="s">
        <v>126</v>
      </c>
      <c r="H144" s="191" t="s">
        <v>127</v>
      </c>
      <c r="I144" s="191" t="s">
        <v>128</v>
      </c>
      <c r="J144" s="192" t="s">
        <v>92</v>
      </c>
      <c r="K144" s="193" t="s">
        <v>129</v>
      </c>
      <c r="L144" s="194"/>
      <c r="M144" s="101" t="s">
        <v>1</v>
      </c>
      <c r="N144" s="102" t="s">
        <v>40</v>
      </c>
      <c r="O144" s="102" t="s">
        <v>130</v>
      </c>
      <c r="P144" s="102" t="s">
        <v>131</v>
      </c>
      <c r="Q144" s="102" t="s">
        <v>132</v>
      </c>
      <c r="R144" s="102" t="s">
        <v>133</v>
      </c>
      <c r="S144" s="102" t="s">
        <v>134</v>
      </c>
      <c r="T144" s="103" t="s">
        <v>135</v>
      </c>
      <c r="U144" s="188"/>
      <c r="V144" s="188"/>
      <c r="W144" s="188"/>
      <c r="X144" s="188"/>
      <c r="Y144" s="188"/>
      <c r="Z144" s="188"/>
      <c r="AA144" s="188"/>
      <c r="AB144" s="188"/>
      <c r="AC144" s="188"/>
      <c r="AD144" s="188"/>
      <c r="AE144" s="188"/>
    </row>
    <row r="145" s="2" customFormat="1" ht="22.8" customHeight="1">
      <c r="A145" s="39"/>
      <c r="B145" s="40"/>
      <c r="C145" s="108" t="s">
        <v>136</v>
      </c>
      <c r="D145" s="41"/>
      <c r="E145" s="41"/>
      <c r="F145" s="41"/>
      <c r="G145" s="41"/>
      <c r="H145" s="41"/>
      <c r="I145" s="41"/>
      <c r="J145" s="195">
        <f>BK145</f>
        <v>0</v>
      </c>
      <c r="K145" s="41"/>
      <c r="L145" s="45"/>
      <c r="M145" s="104"/>
      <c r="N145" s="196"/>
      <c r="O145" s="105"/>
      <c r="P145" s="197">
        <f>P146+P390+P791+P799</f>
        <v>0</v>
      </c>
      <c r="Q145" s="105"/>
      <c r="R145" s="197">
        <f>R146+R390+R791+R799</f>
        <v>22.739808199999999</v>
      </c>
      <c r="S145" s="105"/>
      <c r="T145" s="198">
        <f>T146+T390+T791+T799</f>
        <v>26.915156839999998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75</v>
      </c>
      <c r="AU145" s="18" t="s">
        <v>94</v>
      </c>
      <c r="BK145" s="199">
        <f>BK146+BK390+BK791+BK799</f>
        <v>0</v>
      </c>
    </row>
    <row r="146" s="12" customFormat="1" ht="25.92" customHeight="1">
      <c r="A146" s="12"/>
      <c r="B146" s="200"/>
      <c r="C146" s="201"/>
      <c r="D146" s="202" t="s">
        <v>75</v>
      </c>
      <c r="E146" s="203" t="s">
        <v>137</v>
      </c>
      <c r="F146" s="203" t="s">
        <v>138</v>
      </c>
      <c r="G146" s="201"/>
      <c r="H146" s="201"/>
      <c r="I146" s="204"/>
      <c r="J146" s="205">
        <f>BK146</f>
        <v>0</v>
      </c>
      <c r="K146" s="201"/>
      <c r="L146" s="206"/>
      <c r="M146" s="207"/>
      <c r="N146" s="208"/>
      <c r="O146" s="208"/>
      <c r="P146" s="209">
        <f>P147+P180+P247+P382+P388</f>
        <v>0</v>
      </c>
      <c r="Q146" s="208"/>
      <c r="R146" s="209">
        <f>R147+R180+R247+R382+R388</f>
        <v>9.1691469800000007</v>
      </c>
      <c r="S146" s="208"/>
      <c r="T146" s="210">
        <f>T147+T180+T247+T382+T388</f>
        <v>25.317763999999997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1" t="s">
        <v>84</v>
      </c>
      <c r="AT146" s="212" t="s">
        <v>75</v>
      </c>
      <c r="AU146" s="212" t="s">
        <v>76</v>
      </c>
      <c r="AY146" s="211" t="s">
        <v>139</v>
      </c>
      <c r="BK146" s="213">
        <f>BK147+BK180+BK247+BK382+BK388</f>
        <v>0</v>
      </c>
    </row>
    <row r="147" s="12" customFormat="1" ht="22.8" customHeight="1">
      <c r="A147" s="12"/>
      <c r="B147" s="200"/>
      <c r="C147" s="201"/>
      <c r="D147" s="202" t="s">
        <v>75</v>
      </c>
      <c r="E147" s="214" t="s">
        <v>140</v>
      </c>
      <c r="F147" s="214" t="s">
        <v>141</v>
      </c>
      <c r="G147" s="201"/>
      <c r="H147" s="201"/>
      <c r="I147" s="204"/>
      <c r="J147" s="215">
        <f>BK147</f>
        <v>0</v>
      </c>
      <c r="K147" s="201"/>
      <c r="L147" s="206"/>
      <c r="M147" s="207"/>
      <c r="N147" s="208"/>
      <c r="O147" s="208"/>
      <c r="P147" s="209">
        <f>SUM(P148:P179)</f>
        <v>0</v>
      </c>
      <c r="Q147" s="208"/>
      <c r="R147" s="209">
        <f>SUM(R148:R179)</f>
        <v>1.058184</v>
      </c>
      <c r="S147" s="208"/>
      <c r="T147" s="210">
        <f>SUM(T148:T179)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1" t="s">
        <v>84</v>
      </c>
      <c r="AT147" s="212" t="s">
        <v>75</v>
      </c>
      <c r="AU147" s="212" t="s">
        <v>84</v>
      </c>
      <c r="AY147" s="211" t="s">
        <v>139</v>
      </c>
      <c r="BK147" s="213">
        <f>SUM(BK148:BK179)</f>
        <v>0</v>
      </c>
    </row>
    <row r="148" s="2" customFormat="1" ht="16.5" customHeight="1">
      <c r="A148" s="39"/>
      <c r="B148" s="40"/>
      <c r="C148" s="216" t="s">
        <v>84</v>
      </c>
      <c r="D148" s="216" t="s">
        <v>142</v>
      </c>
      <c r="E148" s="217" t="s">
        <v>143</v>
      </c>
      <c r="F148" s="218" t="s">
        <v>144</v>
      </c>
      <c r="G148" s="219" t="s">
        <v>145</v>
      </c>
      <c r="H148" s="220">
        <v>0.106</v>
      </c>
      <c r="I148" s="221"/>
      <c r="J148" s="222">
        <f>ROUND(I148*H148,2)</f>
        <v>0</v>
      </c>
      <c r="K148" s="223"/>
      <c r="L148" s="45"/>
      <c r="M148" s="224" t="s">
        <v>1</v>
      </c>
      <c r="N148" s="225" t="s">
        <v>41</v>
      </c>
      <c r="O148" s="92"/>
      <c r="P148" s="226">
        <f>O148*H148</f>
        <v>0</v>
      </c>
      <c r="Q148" s="226">
        <v>1.94302</v>
      </c>
      <c r="R148" s="226">
        <f>Q148*H148</f>
        <v>0.20596012</v>
      </c>
      <c r="S148" s="226">
        <v>0</v>
      </c>
      <c r="T148" s="22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8" t="s">
        <v>146</v>
      </c>
      <c r="AT148" s="228" t="s">
        <v>142</v>
      </c>
      <c r="AU148" s="228" t="s">
        <v>86</v>
      </c>
      <c r="AY148" s="18" t="s">
        <v>139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8" t="s">
        <v>84</v>
      </c>
      <c r="BK148" s="229">
        <f>ROUND(I148*H148,2)</f>
        <v>0</v>
      </c>
      <c r="BL148" s="18" t="s">
        <v>146</v>
      </c>
      <c r="BM148" s="228" t="s">
        <v>147</v>
      </c>
    </row>
    <row r="149" s="13" customFormat="1">
      <c r="A149" s="13"/>
      <c r="B149" s="230"/>
      <c r="C149" s="231"/>
      <c r="D149" s="232" t="s">
        <v>148</v>
      </c>
      <c r="E149" s="233" t="s">
        <v>1</v>
      </c>
      <c r="F149" s="234" t="s">
        <v>149</v>
      </c>
      <c r="G149" s="231"/>
      <c r="H149" s="233" t="s">
        <v>1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148</v>
      </c>
      <c r="AU149" s="240" t="s">
        <v>86</v>
      </c>
      <c r="AV149" s="13" t="s">
        <v>84</v>
      </c>
      <c r="AW149" s="13" t="s">
        <v>32</v>
      </c>
      <c r="AX149" s="13" t="s">
        <v>76</v>
      </c>
      <c r="AY149" s="240" t="s">
        <v>139</v>
      </c>
    </row>
    <row r="150" s="14" customFormat="1">
      <c r="A150" s="14"/>
      <c r="B150" s="241"/>
      <c r="C150" s="242"/>
      <c r="D150" s="232" t="s">
        <v>148</v>
      </c>
      <c r="E150" s="243" t="s">
        <v>1</v>
      </c>
      <c r="F150" s="244" t="s">
        <v>150</v>
      </c>
      <c r="G150" s="242"/>
      <c r="H150" s="245">
        <v>0.047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1" t="s">
        <v>148</v>
      </c>
      <c r="AU150" s="251" t="s">
        <v>86</v>
      </c>
      <c r="AV150" s="14" t="s">
        <v>86</v>
      </c>
      <c r="AW150" s="14" t="s">
        <v>32</v>
      </c>
      <c r="AX150" s="14" t="s">
        <v>76</v>
      </c>
      <c r="AY150" s="251" t="s">
        <v>139</v>
      </c>
    </row>
    <row r="151" s="13" customFormat="1">
      <c r="A151" s="13"/>
      <c r="B151" s="230"/>
      <c r="C151" s="231"/>
      <c r="D151" s="232" t="s">
        <v>148</v>
      </c>
      <c r="E151" s="233" t="s">
        <v>1</v>
      </c>
      <c r="F151" s="234" t="s">
        <v>151</v>
      </c>
      <c r="G151" s="231"/>
      <c r="H151" s="233" t="s">
        <v>1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148</v>
      </c>
      <c r="AU151" s="240" t="s">
        <v>86</v>
      </c>
      <c r="AV151" s="13" t="s">
        <v>84</v>
      </c>
      <c r="AW151" s="13" t="s">
        <v>32</v>
      </c>
      <c r="AX151" s="13" t="s">
        <v>76</v>
      </c>
      <c r="AY151" s="240" t="s">
        <v>139</v>
      </c>
    </row>
    <row r="152" s="14" customFormat="1">
      <c r="A152" s="14"/>
      <c r="B152" s="241"/>
      <c r="C152" s="242"/>
      <c r="D152" s="232" t="s">
        <v>148</v>
      </c>
      <c r="E152" s="243" t="s">
        <v>1</v>
      </c>
      <c r="F152" s="244" t="s">
        <v>152</v>
      </c>
      <c r="G152" s="242"/>
      <c r="H152" s="245">
        <v>0.058999999999999997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1" t="s">
        <v>148</v>
      </c>
      <c r="AU152" s="251" t="s">
        <v>86</v>
      </c>
      <c r="AV152" s="14" t="s">
        <v>86</v>
      </c>
      <c r="AW152" s="14" t="s">
        <v>32</v>
      </c>
      <c r="AX152" s="14" t="s">
        <v>76</v>
      </c>
      <c r="AY152" s="251" t="s">
        <v>139</v>
      </c>
    </row>
    <row r="153" s="15" customFormat="1">
      <c r="A153" s="15"/>
      <c r="B153" s="252"/>
      <c r="C153" s="253"/>
      <c r="D153" s="232" t="s">
        <v>148</v>
      </c>
      <c r="E153" s="254" t="s">
        <v>1</v>
      </c>
      <c r="F153" s="255" t="s">
        <v>153</v>
      </c>
      <c r="G153" s="253"/>
      <c r="H153" s="256">
        <v>0.106</v>
      </c>
      <c r="I153" s="257"/>
      <c r="J153" s="253"/>
      <c r="K153" s="253"/>
      <c r="L153" s="258"/>
      <c r="M153" s="259"/>
      <c r="N153" s="260"/>
      <c r="O153" s="260"/>
      <c r="P153" s="260"/>
      <c r="Q153" s="260"/>
      <c r="R153" s="260"/>
      <c r="S153" s="260"/>
      <c r="T153" s="261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2" t="s">
        <v>148</v>
      </c>
      <c r="AU153" s="262" t="s">
        <v>86</v>
      </c>
      <c r="AV153" s="15" t="s">
        <v>146</v>
      </c>
      <c r="AW153" s="15" t="s">
        <v>32</v>
      </c>
      <c r="AX153" s="15" t="s">
        <v>84</v>
      </c>
      <c r="AY153" s="262" t="s">
        <v>139</v>
      </c>
    </row>
    <row r="154" s="2" customFormat="1" ht="24.15" customHeight="1">
      <c r="A154" s="39"/>
      <c r="B154" s="40"/>
      <c r="C154" s="216" t="s">
        <v>86</v>
      </c>
      <c r="D154" s="216" t="s">
        <v>142</v>
      </c>
      <c r="E154" s="217" t="s">
        <v>154</v>
      </c>
      <c r="F154" s="218" t="s">
        <v>155</v>
      </c>
      <c r="G154" s="219" t="s">
        <v>156</v>
      </c>
      <c r="H154" s="220">
        <v>0.027</v>
      </c>
      <c r="I154" s="221"/>
      <c r="J154" s="222">
        <f>ROUND(I154*H154,2)</f>
        <v>0</v>
      </c>
      <c r="K154" s="223"/>
      <c r="L154" s="45"/>
      <c r="M154" s="224" t="s">
        <v>1</v>
      </c>
      <c r="N154" s="225" t="s">
        <v>41</v>
      </c>
      <c r="O154" s="92"/>
      <c r="P154" s="226">
        <f>O154*H154</f>
        <v>0</v>
      </c>
      <c r="Q154" s="226">
        <v>1.0900000000000001</v>
      </c>
      <c r="R154" s="226">
        <f>Q154*H154</f>
        <v>0.029430000000000001</v>
      </c>
      <c r="S154" s="226">
        <v>0</v>
      </c>
      <c r="T154" s="22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8" t="s">
        <v>146</v>
      </c>
      <c r="AT154" s="228" t="s">
        <v>142</v>
      </c>
      <c r="AU154" s="228" t="s">
        <v>86</v>
      </c>
      <c r="AY154" s="18" t="s">
        <v>139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8" t="s">
        <v>84</v>
      </c>
      <c r="BK154" s="229">
        <f>ROUND(I154*H154,2)</f>
        <v>0</v>
      </c>
      <c r="BL154" s="18" t="s">
        <v>146</v>
      </c>
      <c r="BM154" s="228" t="s">
        <v>157</v>
      </c>
    </row>
    <row r="155" s="13" customFormat="1">
      <c r="A155" s="13"/>
      <c r="B155" s="230"/>
      <c r="C155" s="231"/>
      <c r="D155" s="232" t="s">
        <v>148</v>
      </c>
      <c r="E155" s="233" t="s">
        <v>1</v>
      </c>
      <c r="F155" s="234" t="s">
        <v>149</v>
      </c>
      <c r="G155" s="231"/>
      <c r="H155" s="233" t="s">
        <v>1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148</v>
      </c>
      <c r="AU155" s="240" t="s">
        <v>86</v>
      </c>
      <c r="AV155" s="13" t="s">
        <v>84</v>
      </c>
      <c r="AW155" s="13" t="s">
        <v>32</v>
      </c>
      <c r="AX155" s="13" t="s">
        <v>76</v>
      </c>
      <c r="AY155" s="240" t="s">
        <v>139</v>
      </c>
    </row>
    <row r="156" s="14" customFormat="1">
      <c r="A156" s="14"/>
      <c r="B156" s="241"/>
      <c r="C156" s="242"/>
      <c r="D156" s="232" t="s">
        <v>148</v>
      </c>
      <c r="E156" s="243" t="s">
        <v>1</v>
      </c>
      <c r="F156" s="244" t="s">
        <v>158</v>
      </c>
      <c r="G156" s="242"/>
      <c r="H156" s="245">
        <v>0.027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148</v>
      </c>
      <c r="AU156" s="251" t="s">
        <v>86</v>
      </c>
      <c r="AV156" s="14" t="s">
        <v>86</v>
      </c>
      <c r="AW156" s="14" t="s">
        <v>32</v>
      </c>
      <c r="AX156" s="14" t="s">
        <v>84</v>
      </c>
      <c r="AY156" s="251" t="s">
        <v>139</v>
      </c>
    </row>
    <row r="157" s="2" customFormat="1" ht="24.15" customHeight="1">
      <c r="A157" s="39"/>
      <c r="B157" s="40"/>
      <c r="C157" s="216" t="s">
        <v>140</v>
      </c>
      <c r="D157" s="216" t="s">
        <v>142</v>
      </c>
      <c r="E157" s="217" t="s">
        <v>159</v>
      </c>
      <c r="F157" s="218" t="s">
        <v>160</v>
      </c>
      <c r="G157" s="219" t="s">
        <v>156</v>
      </c>
      <c r="H157" s="220">
        <v>0.035999999999999997</v>
      </c>
      <c r="I157" s="221"/>
      <c r="J157" s="222">
        <f>ROUND(I157*H157,2)</f>
        <v>0</v>
      </c>
      <c r="K157" s="223"/>
      <c r="L157" s="45"/>
      <c r="M157" s="224" t="s">
        <v>1</v>
      </c>
      <c r="N157" s="225" t="s">
        <v>41</v>
      </c>
      <c r="O157" s="92"/>
      <c r="P157" s="226">
        <f>O157*H157</f>
        <v>0</v>
      </c>
      <c r="Q157" s="226">
        <v>1.0900000000000001</v>
      </c>
      <c r="R157" s="226">
        <f>Q157*H157</f>
        <v>0.039239999999999997</v>
      </c>
      <c r="S157" s="226">
        <v>0</v>
      </c>
      <c r="T157" s="22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8" t="s">
        <v>146</v>
      </c>
      <c r="AT157" s="228" t="s">
        <v>142</v>
      </c>
      <c r="AU157" s="228" t="s">
        <v>86</v>
      </c>
      <c r="AY157" s="18" t="s">
        <v>139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8" t="s">
        <v>84</v>
      </c>
      <c r="BK157" s="229">
        <f>ROUND(I157*H157,2)</f>
        <v>0</v>
      </c>
      <c r="BL157" s="18" t="s">
        <v>146</v>
      </c>
      <c r="BM157" s="228" t="s">
        <v>161</v>
      </c>
    </row>
    <row r="158" s="13" customFormat="1">
      <c r="A158" s="13"/>
      <c r="B158" s="230"/>
      <c r="C158" s="231"/>
      <c r="D158" s="232" t="s">
        <v>148</v>
      </c>
      <c r="E158" s="233" t="s">
        <v>1</v>
      </c>
      <c r="F158" s="234" t="s">
        <v>151</v>
      </c>
      <c r="G158" s="231"/>
      <c r="H158" s="233" t="s">
        <v>1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148</v>
      </c>
      <c r="AU158" s="240" t="s">
        <v>86</v>
      </c>
      <c r="AV158" s="13" t="s">
        <v>84</v>
      </c>
      <c r="AW158" s="13" t="s">
        <v>32</v>
      </c>
      <c r="AX158" s="13" t="s">
        <v>76</v>
      </c>
      <c r="AY158" s="240" t="s">
        <v>139</v>
      </c>
    </row>
    <row r="159" s="14" customFormat="1">
      <c r="A159" s="14"/>
      <c r="B159" s="241"/>
      <c r="C159" s="242"/>
      <c r="D159" s="232" t="s">
        <v>148</v>
      </c>
      <c r="E159" s="243" t="s">
        <v>1</v>
      </c>
      <c r="F159" s="244" t="s">
        <v>162</v>
      </c>
      <c r="G159" s="242"/>
      <c r="H159" s="245">
        <v>0.035999999999999997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1" t="s">
        <v>148</v>
      </c>
      <c r="AU159" s="251" t="s">
        <v>86</v>
      </c>
      <c r="AV159" s="14" t="s">
        <v>86</v>
      </c>
      <c r="AW159" s="14" t="s">
        <v>32</v>
      </c>
      <c r="AX159" s="14" t="s">
        <v>84</v>
      </c>
      <c r="AY159" s="251" t="s">
        <v>139</v>
      </c>
    </row>
    <row r="160" s="2" customFormat="1" ht="33" customHeight="1">
      <c r="A160" s="39"/>
      <c r="B160" s="40"/>
      <c r="C160" s="216" t="s">
        <v>146</v>
      </c>
      <c r="D160" s="216" t="s">
        <v>142</v>
      </c>
      <c r="E160" s="217" t="s">
        <v>163</v>
      </c>
      <c r="F160" s="218" t="s">
        <v>164</v>
      </c>
      <c r="G160" s="219" t="s">
        <v>165</v>
      </c>
      <c r="H160" s="220">
        <v>2.3519999999999999</v>
      </c>
      <c r="I160" s="221"/>
      <c r="J160" s="222">
        <f>ROUND(I160*H160,2)</f>
        <v>0</v>
      </c>
      <c r="K160" s="223"/>
      <c r="L160" s="45"/>
      <c r="M160" s="224" t="s">
        <v>1</v>
      </c>
      <c r="N160" s="225" t="s">
        <v>41</v>
      </c>
      <c r="O160" s="92"/>
      <c r="P160" s="226">
        <f>O160*H160</f>
        <v>0</v>
      </c>
      <c r="Q160" s="226">
        <v>0.27128000000000002</v>
      </c>
      <c r="R160" s="226">
        <f>Q160*H160</f>
        <v>0.63805056000000004</v>
      </c>
      <c r="S160" s="226">
        <v>0</v>
      </c>
      <c r="T160" s="22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8" t="s">
        <v>146</v>
      </c>
      <c r="AT160" s="228" t="s">
        <v>142</v>
      </c>
      <c r="AU160" s="228" t="s">
        <v>86</v>
      </c>
      <c r="AY160" s="18" t="s">
        <v>139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8" t="s">
        <v>84</v>
      </c>
      <c r="BK160" s="229">
        <f>ROUND(I160*H160,2)</f>
        <v>0</v>
      </c>
      <c r="BL160" s="18" t="s">
        <v>146</v>
      </c>
      <c r="BM160" s="228" t="s">
        <v>166</v>
      </c>
    </row>
    <row r="161" s="13" customFormat="1">
      <c r="A161" s="13"/>
      <c r="B161" s="230"/>
      <c r="C161" s="231"/>
      <c r="D161" s="232" t="s">
        <v>148</v>
      </c>
      <c r="E161" s="233" t="s">
        <v>1</v>
      </c>
      <c r="F161" s="234" t="s">
        <v>167</v>
      </c>
      <c r="G161" s="231"/>
      <c r="H161" s="233" t="s">
        <v>1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148</v>
      </c>
      <c r="AU161" s="240" t="s">
        <v>86</v>
      </c>
      <c r="AV161" s="13" t="s">
        <v>84</v>
      </c>
      <c r="AW161" s="13" t="s">
        <v>32</v>
      </c>
      <c r="AX161" s="13" t="s">
        <v>76</v>
      </c>
      <c r="AY161" s="240" t="s">
        <v>139</v>
      </c>
    </row>
    <row r="162" s="14" customFormat="1">
      <c r="A162" s="14"/>
      <c r="B162" s="241"/>
      <c r="C162" s="242"/>
      <c r="D162" s="232" t="s">
        <v>148</v>
      </c>
      <c r="E162" s="243" t="s">
        <v>1</v>
      </c>
      <c r="F162" s="244" t="s">
        <v>168</v>
      </c>
      <c r="G162" s="242"/>
      <c r="H162" s="245">
        <v>0.92000000000000004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1" t="s">
        <v>148</v>
      </c>
      <c r="AU162" s="251" t="s">
        <v>86</v>
      </c>
      <c r="AV162" s="14" t="s">
        <v>86</v>
      </c>
      <c r="AW162" s="14" t="s">
        <v>32</v>
      </c>
      <c r="AX162" s="14" t="s">
        <v>76</v>
      </c>
      <c r="AY162" s="251" t="s">
        <v>139</v>
      </c>
    </row>
    <row r="163" s="13" customFormat="1">
      <c r="A163" s="13"/>
      <c r="B163" s="230"/>
      <c r="C163" s="231"/>
      <c r="D163" s="232" t="s">
        <v>148</v>
      </c>
      <c r="E163" s="233" t="s">
        <v>1</v>
      </c>
      <c r="F163" s="234" t="s">
        <v>169</v>
      </c>
      <c r="G163" s="231"/>
      <c r="H163" s="233" t="s">
        <v>1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148</v>
      </c>
      <c r="AU163" s="240" t="s">
        <v>86</v>
      </c>
      <c r="AV163" s="13" t="s">
        <v>84</v>
      </c>
      <c r="AW163" s="13" t="s">
        <v>32</v>
      </c>
      <c r="AX163" s="13" t="s">
        <v>76</v>
      </c>
      <c r="AY163" s="240" t="s">
        <v>139</v>
      </c>
    </row>
    <row r="164" s="14" customFormat="1">
      <c r="A164" s="14"/>
      <c r="B164" s="241"/>
      <c r="C164" s="242"/>
      <c r="D164" s="232" t="s">
        <v>148</v>
      </c>
      <c r="E164" s="243" t="s">
        <v>1</v>
      </c>
      <c r="F164" s="244" t="s">
        <v>170</v>
      </c>
      <c r="G164" s="242"/>
      <c r="H164" s="245">
        <v>1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1" t="s">
        <v>148</v>
      </c>
      <c r="AU164" s="251" t="s">
        <v>86</v>
      </c>
      <c r="AV164" s="14" t="s">
        <v>86</v>
      </c>
      <c r="AW164" s="14" t="s">
        <v>32</v>
      </c>
      <c r="AX164" s="14" t="s">
        <v>76</v>
      </c>
      <c r="AY164" s="251" t="s">
        <v>139</v>
      </c>
    </row>
    <row r="165" s="13" customFormat="1">
      <c r="A165" s="13"/>
      <c r="B165" s="230"/>
      <c r="C165" s="231"/>
      <c r="D165" s="232" t="s">
        <v>148</v>
      </c>
      <c r="E165" s="233" t="s">
        <v>1</v>
      </c>
      <c r="F165" s="234" t="s">
        <v>171</v>
      </c>
      <c r="G165" s="231"/>
      <c r="H165" s="233" t="s">
        <v>1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148</v>
      </c>
      <c r="AU165" s="240" t="s">
        <v>86</v>
      </c>
      <c r="AV165" s="13" t="s">
        <v>84</v>
      </c>
      <c r="AW165" s="13" t="s">
        <v>32</v>
      </c>
      <c r="AX165" s="13" t="s">
        <v>76</v>
      </c>
      <c r="AY165" s="240" t="s">
        <v>139</v>
      </c>
    </row>
    <row r="166" s="14" customFormat="1">
      <c r="A166" s="14"/>
      <c r="B166" s="241"/>
      <c r="C166" s="242"/>
      <c r="D166" s="232" t="s">
        <v>148</v>
      </c>
      <c r="E166" s="243" t="s">
        <v>1</v>
      </c>
      <c r="F166" s="244" t="s">
        <v>172</v>
      </c>
      <c r="G166" s="242"/>
      <c r="H166" s="245">
        <v>0.432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148</v>
      </c>
      <c r="AU166" s="251" t="s">
        <v>86</v>
      </c>
      <c r="AV166" s="14" t="s">
        <v>86</v>
      </c>
      <c r="AW166" s="14" t="s">
        <v>32</v>
      </c>
      <c r="AX166" s="14" t="s">
        <v>76</v>
      </c>
      <c r="AY166" s="251" t="s">
        <v>139</v>
      </c>
    </row>
    <row r="167" s="15" customFormat="1">
      <c r="A167" s="15"/>
      <c r="B167" s="252"/>
      <c r="C167" s="253"/>
      <c r="D167" s="232" t="s">
        <v>148</v>
      </c>
      <c r="E167" s="254" t="s">
        <v>1</v>
      </c>
      <c r="F167" s="255" t="s">
        <v>153</v>
      </c>
      <c r="G167" s="253"/>
      <c r="H167" s="256">
        <v>2.3519999999999999</v>
      </c>
      <c r="I167" s="257"/>
      <c r="J167" s="253"/>
      <c r="K167" s="253"/>
      <c r="L167" s="258"/>
      <c r="M167" s="259"/>
      <c r="N167" s="260"/>
      <c r="O167" s="260"/>
      <c r="P167" s="260"/>
      <c r="Q167" s="260"/>
      <c r="R167" s="260"/>
      <c r="S167" s="260"/>
      <c r="T167" s="261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2" t="s">
        <v>148</v>
      </c>
      <c r="AU167" s="262" t="s">
        <v>86</v>
      </c>
      <c r="AV167" s="15" t="s">
        <v>146</v>
      </c>
      <c r="AW167" s="15" t="s">
        <v>32</v>
      </c>
      <c r="AX167" s="15" t="s">
        <v>84</v>
      </c>
      <c r="AY167" s="262" t="s">
        <v>139</v>
      </c>
    </row>
    <row r="168" s="2" customFormat="1" ht="24.15" customHeight="1">
      <c r="A168" s="39"/>
      <c r="B168" s="40"/>
      <c r="C168" s="216" t="s">
        <v>173</v>
      </c>
      <c r="D168" s="216" t="s">
        <v>142</v>
      </c>
      <c r="E168" s="217" t="s">
        <v>174</v>
      </c>
      <c r="F168" s="218" t="s">
        <v>175</v>
      </c>
      <c r="G168" s="219" t="s">
        <v>165</v>
      </c>
      <c r="H168" s="220">
        <v>0.70399999999999996</v>
      </c>
      <c r="I168" s="221"/>
      <c r="J168" s="222">
        <f>ROUND(I168*H168,2)</f>
        <v>0</v>
      </c>
      <c r="K168" s="223"/>
      <c r="L168" s="45"/>
      <c r="M168" s="224" t="s">
        <v>1</v>
      </c>
      <c r="N168" s="225" t="s">
        <v>41</v>
      </c>
      <c r="O168" s="92"/>
      <c r="P168" s="226">
        <f>O168*H168</f>
        <v>0</v>
      </c>
      <c r="Q168" s="226">
        <v>0.17818000000000001</v>
      </c>
      <c r="R168" s="226">
        <f>Q168*H168</f>
        <v>0.12543872</v>
      </c>
      <c r="S168" s="226">
        <v>0</v>
      </c>
      <c r="T168" s="22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8" t="s">
        <v>146</v>
      </c>
      <c r="AT168" s="228" t="s">
        <v>142</v>
      </c>
      <c r="AU168" s="228" t="s">
        <v>86</v>
      </c>
      <c r="AY168" s="18" t="s">
        <v>139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8" t="s">
        <v>84</v>
      </c>
      <c r="BK168" s="229">
        <f>ROUND(I168*H168,2)</f>
        <v>0</v>
      </c>
      <c r="BL168" s="18" t="s">
        <v>146</v>
      </c>
      <c r="BM168" s="228" t="s">
        <v>176</v>
      </c>
    </row>
    <row r="169" s="13" customFormat="1">
      <c r="A169" s="13"/>
      <c r="B169" s="230"/>
      <c r="C169" s="231"/>
      <c r="D169" s="232" t="s">
        <v>148</v>
      </c>
      <c r="E169" s="233" t="s">
        <v>1</v>
      </c>
      <c r="F169" s="234" t="s">
        <v>149</v>
      </c>
      <c r="G169" s="231"/>
      <c r="H169" s="233" t="s">
        <v>1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148</v>
      </c>
      <c r="AU169" s="240" t="s">
        <v>86</v>
      </c>
      <c r="AV169" s="13" t="s">
        <v>84</v>
      </c>
      <c r="AW169" s="13" t="s">
        <v>32</v>
      </c>
      <c r="AX169" s="13" t="s">
        <v>76</v>
      </c>
      <c r="AY169" s="240" t="s">
        <v>139</v>
      </c>
    </row>
    <row r="170" s="14" customFormat="1">
      <c r="A170" s="14"/>
      <c r="B170" s="241"/>
      <c r="C170" s="242"/>
      <c r="D170" s="232" t="s">
        <v>148</v>
      </c>
      <c r="E170" s="243" t="s">
        <v>1</v>
      </c>
      <c r="F170" s="244" t="s">
        <v>177</v>
      </c>
      <c r="G170" s="242"/>
      <c r="H170" s="245">
        <v>0.312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148</v>
      </c>
      <c r="AU170" s="251" t="s">
        <v>86</v>
      </c>
      <c r="AV170" s="14" t="s">
        <v>86</v>
      </c>
      <c r="AW170" s="14" t="s">
        <v>32</v>
      </c>
      <c r="AX170" s="14" t="s">
        <v>76</v>
      </c>
      <c r="AY170" s="251" t="s">
        <v>139</v>
      </c>
    </row>
    <row r="171" s="13" customFormat="1">
      <c r="A171" s="13"/>
      <c r="B171" s="230"/>
      <c r="C171" s="231"/>
      <c r="D171" s="232" t="s">
        <v>148</v>
      </c>
      <c r="E171" s="233" t="s">
        <v>1</v>
      </c>
      <c r="F171" s="234" t="s">
        <v>151</v>
      </c>
      <c r="G171" s="231"/>
      <c r="H171" s="233" t="s">
        <v>1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148</v>
      </c>
      <c r="AU171" s="240" t="s">
        <v>86</v>
      </c>
      <c r="AV171" s="13" t="s">
        <v>84</v>
      </c>
      <c r="AW171" s="13" t="s">
        <v>32</v>
      </c>
      <c r="AX171" s="13" t="s">
        <v>76</v>
      </c>
      <c r="AY171" s="240" t="s">
        <v>139</v>
      </c>
    </row>
    <row r="172" s="14" customFormat="1">
      <c r="A172" s="14"/>
      <c r="B172" s="241"/>
      <c r="C172" s="242"/>
      <c r="D172" s="232" t="s">
        <v>148</v>
      </c>
      <c r="E172" s="243" t="s">
        <v>1</v>
      </c>
      <c r="F172" s="244" t="s">
        <v>178</v>
      </c>
      <c r="G172" s="242"/>
      <c r="H172" s="245">
        <v>0.39200000000000002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1" t="s">
        <v>148</v>
      </c>
      <c r="AU172" s="251" t="s">
        <v>86</v>
      </c>
      <c r="AV172" s="14" t="s">
        <v>86</v>
      </c>
      <c r="AW172" s="14" t="s">
        <v>32</v>
      </c>
      <c r="AX172" s="14" t="s">
        <v>76</v>
      </c>
      <c r="AY172" s="251" t="s">
        <v>139</v>
      </c>
    </row>
    <row r="173" s="15" customFormat="1">
      <c r="A173" s="15"/>
      <c r="B173" s="252"/>
      <c r="C173" s="253"/>
      <c r="D173" s="232" t="s">
        <v>148</v>
      </c>
      <c r="E173" s="254" t="s">
        <v>1</v>
      </c>
      <c r="F173" s="255" t="s">
        <v>153</v>
      </c>
      <c r="G173" s="253"/>
      <c r="H173" s="256">
        <v>0.70399999999999996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2" t="s">
        <v>148</v>
      </c>
      <c r="AU173" s="262" t="s">
        <v>86</v>
      </c>
      <c r="AV173" s="15" t="s">
        <v>146</v>
      </c>
      <c r="AW173" s="15" t="s">
        <v>32</v>
      </c>
      <c r="AX173" s="15" t="s">
        <v>84</v>
      </c>
      <c r="AY173" s="262" t="s">
        <v>139</v>
      </c>
    </row>
    <row r="174" s="2" customFormat="1" ht="24.15" customHeight="1">
      <c r="A174" s="39"/>
      <c r="B174" s="40"/>
      <c r="C174" s="216" t="s">
        <v>179</v>
      </c>
      <c r="D174" s="216" t="s">
        <v>142</v>
      </c>
      <c r="E174" s="217" t="s">
        <v>180</v>
      </c>
      <c r="F174" s="218" t="s">
        <v>181</v>
      </c>
      <c r="G174" s="219" t="s">
        <v>165</v>
      </c>
      <c r="H174" s="220">
        <v>2.556</v>
      </c>
      <c r="I174" s="221"/>
      <c r="J174" s="222">
        <f>ROUND(I174*H174,2)</f>
        <v>0</v>
      </c>
      <c r="K174" s="223"/>
      <c r="L174" s="45"/>
      <c r="M174" s="224" t="s">
        <v>1</v>
      </c>
      <c r="N174" s="225" t="s">
        <v>41</v>
      </c>
      <c r="O174" s="92"/>
      <c r="P174" s="226">
        <f>O174*H174</f>
        <v>0</v>
      </c>
      <c r="Q174" s="226">
        <v>0.0078499999999999993</v>
      </c>
      <c r="R174" s="226">
        <f>Q174*H174</f>
        <v>0.020064599999999998</v>
      </c>
      <c r="S174" s="226">
        <v>0</v>
      </c>
      <c r="T174" s="22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8" t="s">
        <v>146</v>
      </c>
      <c r="AT174" s="228" t="s">
        <v>142</v>
      </c>
      <c r="AU174" s="228" t="s">
        <v>86</v>
      </c>
      <c r="AY174" s="18" t="s">
        <v>139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8" t="s">
        <v>84</v>
      </c>
      <c r="BK174" s="229">
        <f>ROUND(I174*H174,2)</f>
        <v>0</v>
      </c>
      <c r="BL174" s="18" t="s">
        <v>146</v>
      </c>
      <c r="BM174" s="228" t="s">
        <v>182</v>
      </c>
    </row>
    <row r="175" s="13" customFormat="1">
      <c r="A175" s="13"/>
      <c r="B175" s="230"/>
      <c r="C175" s="231"/>
      <c r="D175" s="232" t="s">
        <v>148</v>
      </c>
      <c r="E175" s="233" t="s">
        <v>1</v>
      </c>
      <c r="F175" s="234" t="s">
        <v>149</v>
      </c>
      <c r="G175" s="231"/>
      <c r="H175" s="233" t="s">
        <v>1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148</v>
      </c>
      <c r="AU175" s="240" t="s">
        <v>86</v>
      </c>
      <c r="AV175" s="13" t="s">
        <v>84</v>
      </c>
      <c r="AW175" s="13" t="s">
        <v>32</v>
      </c>
      <c r="AX175" s="13" t="s">
        <v>76</v>
      </c>
      <c r="AY175" s="240" t="s">
        <v>139</v>
      </c>
    </row>
    <row r="176" s="14" customFormat="1">
      <c r="A176" s="14"/>
      <c r="B176" s="241"/>
      <c r="C176" s="242"/>
      <c r="D176" s="232" t="s">
        <v>148</v>
      </c>
      <c r="E176" s="243" t="s">
        <v>1</v>
      </c>
      <c r="F176" s="244" t="s">
        <v>183</v>
      </c>
      <c r="G176" s="242"/>
      <c r="H176" s="245">
        <v>1.2010000000000001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1" t="s">
        <v>148</v>
      </c>
      <c r="AU176" s="251" t="s">
        <v>86</v>
      </c>
      <c r="AV176" s="14" t="s">
        <v>86</v>
      </c>
      <c r="AW176" s="14" t="s">
        <v>32</v>
      </c>
      <c r="AX176" s="14" t="s">
        <v>76</v>
      </c>
      <c r="AY176" s="251" t="s">
        <v>139</v>
      </c>
    </row>
    <row r="177" s="13" customFormat="1">
      <c r="A177" s="13"/>
      <c r="B177" s="230"/>
      <c r="C177" s="231"/>
      <c r="D177" s="232" t="s">
        <v>148</v>
      </c>
      <c r="E177" s="233" t="s">
        <v>1</v>
      </c>
      <c r="F177" s="234" t="s">
        <v>151</v>
      </c>
      <c r="G177" s="231"/>
      <c r="H177" s="233" t="s">
        <v>1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148</v>
      </c>
      <c r="AU177" s="240" t="s">
        <v>86</v>
      </c>
      <c r="AV177" s="13" t="s">
        <v>84</v>
      </c>
      <c r="AW177" s="13" t="s">
        <v>32</v>
      </c>
      <c r="AX177" s="13" t="s">
        <v>76</v>
      </c>
      <c r="AY177" s="240" t="s">
        <v>139</v>
      </c>
    </row>
    <row r="178" s="14" customFormat="1">
      <c r="A178" s="14"/>
      <c r="B178" s="241"/>
      <c r="C178" s="242"/>
      <c r="D178" s="232" t="s">
        <v>148</v>
      </c>
      <c r="E178" s="243" t="s">
        <v>1</v>
      </c>
      <c r="F178" s="244" t="s">
        <v>184</v>
      </c>
      <c r="G178" s="242"/>
      <c r="H178" s="245">
        <v>1.355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148</v>
      </c>
      <c r="AU178" s="251" t="s">
        <v>86</v>
      </c>
      <c r="AV178" s="14" t="s">
        <v>86</v>
      </c>
      <c r="AW178" s="14" t="s">
        <v>32</v>
      </c>
      <c r="AX178" s="14" t="s">
        <v>76</v>
      </c>
      <c r="AY178" s="251" t="s">
        <v>139</v>
      </c>
    </row>
    <row r="179" s="15" customFormat="1">
      <c r="A179" s="15"/>
      <c r="B179" s="252"/>
      <c r="C179" s="253"/>
      <c r="D179" s="232" t="s">
        <v>148</v>
      </c>
      <c r="E179" s="254" t="s">
        <v>1</v>
      </c>
      <c r="F179" s="255" t="s">
        <v>153</v>
      </c>
      <c r="G179" s="253"/>
      <c r="H179" s="256">
        <v>2.556</v>
      </c>
      <c r="I179" s="257"/>
      <c r="J179" s="253"/>
      <c r="K179" s="253"/>
      <c r="L179" s="258"/>
      <c r="M179" s="259"/>
      <c r="N179" s="260"/>
      <c r="O179" s="260"/>
      <c r="P179" s="260"/>
      <c r="Q179" s="260"/>
      <c r="R179" s="260"/>
      <c r="S179" s="260"/>
      <c r="T179" s="261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2" t="s">
        <v>148</v>
      </c>
      <c r="AU179" s="262" t="s">
        <v>86</v>
      </c>
      <c r="AV179" s="15" t="s">
        <v>146</v>
      </c>
      <c r="AW179" s="15" t="s">
        <v>32</v>
      </c>
      <c r="AX179" s="15" t="s">
        <v>84</v>
      </c>
      <c r="AY179" s="262" t="s">
        <v>139</v>
      </c>
    </row>
    <row r="180" s="12" customFormat="1" ht="22.8" customHeight="1">
      <c r="A180" s="12"/>
      <c r="B180" s="200"/>
      <c r="C180" s="201"/>
      <c r="D180" s="202" t="s">
        <v>75</v>
      </c>
      <c r="E180" s="214" t="s">
        <v>179</v>
      </c>
      <c r="F180" s="214" t="s">
        <v>185</v>
      </c>
      <c r="G180" s="201"/>
      <c r="H180" s="201"/>
      <c r="I180" s="204"/>
      <c r="J180" s="215">
        <f>BK180</f>
        <v>0</v>
      </c>
      <c r="K180" s="201"/>
      <c r="L180" s="206"/>
      <c r="M180" s="207"/>
      <c r="N180" s="208"/>
      <c r="O180" s="208"/>
      <c r="P180" s="209">
        <f>SUM(P181:P246)</f>
        <v>0</v>
      </c>
      <c r="Q180" s="208"/>
      <c r="R180" s="209">
        <f>SUM(R181:R246)</f>
        <v>8.0250999800000002</v>
      </c>
      <c r="S180" s="208"/>
      <c r="T180" s="210">
        <f>SUM(T181:T246)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1" t="s">
        <v>84</v>
      </c>
      <c r="AT180" s="212" t="s">
        <v>75</v>
      </c>
      <c r="AU180" s="212" t="s">
        <v>84</v>
      </c>
      <c r="AY180" s="211" t="s">
        <v>139</v>
      </c>
      <c r="BK180" s="213">
        <f>SUM(BK181:BK246)</f>
        <v>0</v>
      </c>
    </row>
    <row r="181" s="2" customFormat="1" ht="21.75" customHeight="1">
      <c r="A181" s="39"/>
      <c r="B181" s="40"/>
      <c r="C181" s="216" t="s">
        <v>186</v>
      </c>
      <c r="D181" s="216" t="s">
        <v>142</v>
      </c>
      <c r="E181" s="217" t="s">
        <v>187</v>
      </c>
      <c r="F181" s="218" t="s">
        <v>188</v>
      </c>
      <c r="G181" s="219" t="s">
        <v>165</v>
      </c>
      <c r="H181" s="220">
        <v>25</v>
      </c>
      <c r="I181" s="221"/>
      <c r="J181" s="222">
        <f>ROUND(I181*H181,2)</f>
        <v>0</v>
      </c>
      <c r="K181" s="223"/>
      <c r="L181" s="45"/>
      <c r="M181" s="224" t="s">
        <v>1</v>
      </c>
      <c r="N181" s="225" t="s">
        <v>41</v>
      </c>
      <c r="O181" s="92"/>
      <c r="P181" s="226">
        <f>O181*H181</f>
        <v>0</v>
      </c>
      <c r="Q181" s="226">
        <v>0.0043800000000000002</v>
      </c>
      <c r="R181" s="226">
        <f>Q181*H181</f>
        <v>0.1095</v>
      </c>
      <c r="S181" s="226">
        <v>0</v>
      </c>
      <c r="T181" s="22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8" t="s">
        <v>146</v>
      </c>
      <c r="AT181" s="228" t="s">
        <v>142</v>
      </c>
      <c r="AU181" s="228" t="s">
        <v>86</v>
      </c>
      <c r="AY181" s="18" t="s">
        <v>139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8" t="s">
        <v>84</v>
      </c>
      <c r="BK181" s="229">
        <f>ROUND(I181*H181,2)</f>
        <v>0</v>
      </c>
      <c r="BL181" s="18" t="s">
        <v>146</v>
      </c>
      <c r="BM181" s="228" t="s">
        <v>189</v>
      </c>
    </row>
    <row r="182" s="13" customFormat="1">
      <c r="A182" s="13"/>
      <c r="B182" s="230"/>
      <c r="C182" s="231"/>
      <c r="D182" s="232" t="s">
        <v>148</v>
      </c>
      <c r="E182" s="233" t="s">
        <v>1</v>
      </c>
      <c r="F182" s="234" t="s">
        <v>190</v>
      </c>
      <c r="G182" s="231"/>
      <c r="H182" s="233" t="s">
        <v>1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148</v>
      </c>
      <c r="AU182" s="240" t="s">
        <v>86</v>
      </c>
      <c r="AV182" s="13" t="s">
        <v>84</v>
      </c>
      <c r="AW182" s="13" t="s">
        <v>32</v>
      </c>
      <c r="AX182" s="13" t="s">
        <v>76</v>
      </c>
      <c r="AY182" s="240" t="s">
        <v>139</v>
      </c>
    </row>
    <row r="183" s="13" customFormat="1">
      <c r="A183" s="13"/>
      <c r="B183" s="230"/>
      <c r="C183" s="231"/>
      <c r="D183" s="232" t="s">
        <v>148</v>
      </c>
      <c r="E183" s="233" t="s">
        <v>1</v>
      </c>
      <c r="F183" s="234" t="s">
        <v>191</v>
      </c>
      <c r="G183" s="231"/>
      <c r="H183" s="233" t="s">
        <v>1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148</v>
      </c>
      <c r="AU183" s="240" t="s">
        <v>86</v>
      </c>
      <c r="AV183" s="13" t="s">
        <v>84</v>
      </c>
      <c r="AW183" s="13" t="s">
        <v>32</v>
      </c>
      <c r="AX183" s="13" t="s">
        <v>76</v>
      </c>
      <c r="AY183" s="240" t="s">
        <v>139</v>
      </c>
    </row>
    <row r="184" s="14" customFormat="1">
      <c r="A184" s="14"/>
      <c r="B184" s="241"/>
      <c r="C184" s="242"/>
      <c r="D184" s="232" t="s">
        <v>148</v>
      </c>
      <c r="E184" s="243" t="s">
        <v>1</v>
      </c>
      <c r="F184" s="244" t="s">
        <v>192</v>
      </c>
      <c r="G184" s="242"/>
      <c r="H184" s="245">
        <v>25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148</v>
      </c>
      <c r="AU184" s="251" t="s">
        <v>86</v>
      </c>
      <c r="AV184" s="14" t="s">
        <v>86</v>
      </c>
      <c r="AW184" s="14" t="s">
        <v>32</v>
      </c>
      <c r="AX184" s="14" t="s">
        <v>84</v>
      </c>
      <c r="AY184" s="251" t="s">
        <v>139</v>
      </c>
    </row>
    <row r="185" s="2" customFormat="1" ht="24.15" customHeight="1">
      <c r="A185" s="39"/>
      <c r="B185" s="40"/>
      <c r="C185" s="216" t="s">
        <v>193</v>
      </c>
      <c r="D185" s="216" t="s">
        <v>142</v>
      </c>
      <c r="E185" s="217" t="s">
        <v>194</v>
      </c>
      <c r="F185" s="218" t="s">
        <v>195</v>
      </c>
      <c r="G185" s="219" t="s">
        <v>165</v>
      </c>
      <c r="H185" s="220">
        <v>5.2000000000000002</v>
      </c>
      <c r="I185" s="221"/>
      <c r="J185" s="222">
        <f>ROUND(I185*H185,2)</f>
        <v>0</v>
      </c>
      <c r="K185" s="223"/>
      <c r="L185" s="45"/>
      <c r="M185" s="224" t="s">
        <v>1</v>
      </c>
      <c r="N185" s="225" t="s">
        <v>41</v>
      </c>
      <c r="O185" s="92"/>
      <c r="P185" s="226">
        <f>O185*H185</f>
        <v>0</v>
      </c>
      <c r="Q185" s="226">
        <v>0.01575</v>
      </c>
      <c r="R185" s="226">
        <f>Q185*H185</f>
        <v>0.081900000000000001</v>
      </c>
      <c r="S185" s="226">
        <v>0</v>
      </c>
      <c r="T185" s="22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8" t="s">
        <v>146</v>
      </c>
      <c r="AT185" s="228" t="s">
        <v>142</v>
      </c>
      <c r="AU185" s="228" t="s">
        <v>86</v>
      </c>
      <c r="AY185" s="18" t="s">
        <v>139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8" t="s">
        <v>84</v>
      </c>
      <c r="BK185" s="229">
        <f>ROUND(I185*H185,2)</f>
        <v>0</v>
      </c>
      <c r="BL185" s="18" t="s">
        <v>146</v>
      </c>
      <c r="BM185" s="228" t="s">
        <v>196</v>
      </c>
    </row>
    <row r="186" s="13" customFormat="1">
      <c r="A186" s="13"/>
      <c r="B186" s="230"/>
      <c r="C186" s="231"/>
      <c r="D186" s="232" t="s">
        <v>148</v>
      </c>
      <c r="E186" s="233" t="s">
        <v>1</v>
      </c>
      <c r="F186" s="234" t="s">
        <v>197</v>
      </c>
      <c r="G186" s="231"/>
      <c r="H186" s="233" t="s">
        <v>1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148</v>
      </c>
      <c r="AU186" s="240" t="s">
        <v>86</v>
      </c>
      <c r="AV186" s="13" t="s">
        <v>84</v>
      </c>
      <c r="AW186" s="13" t="s">
        <v>32</v>
      </c>
      <c r="AX186" s="13" t="s">
        <v>76</v>
      </c>
      <c r="AY186" s="240" t="s">
        <v>139</v>
      </c>
    </row>
    <row r="187" s="14" customFormat="1">
      <c r="A187" s="14"/>
      <c r="B187" s="241"/>
      <c r="C187" s="242"/>
      <c r="D187" s="232" t="s">
        <v>148</v>
      </c>
      <c r="E187" s="243" t="s">
        <v>1</v>
      </c>
      <c r="F187" s="244" t="s">
        <v>198</v>
      </c>
      <c r="G187" s="242"/>
      <c r="H187" s="245">
        <v>5.2000000000000002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1" t="s">
        <v>148</v>
      </c>
      <c r="AU187" s="251" t="s">
        <v>86</v>
      </c>
      <c r="AV187" s="14" t="s">
        <v>86</v>
      </c>
      <c r="AW187" s="14" t="s">
        <v>32</v>
      </c>
      <c r="AX187" s="14" t="s">
        <v>84</v>
      </c>
      <c r="AY187" s="251" t="s">
        <v>139</v>
      </c>
    </row>
    <row r="188" s="2" customFormat="1" ht="24.15" customHeight="1">
      <c r="A188" s="39"/>
      <c r="B188" s="40"/>
      <c r="C188" s="216" t="s">
        <v>199</v>
      </c>
      <c r="D188" s="216" t="s">
        <v>142</v>
      </c>
      <c r="E188" s="217" t="s">
        <v>200</v>
      </c>
      <c r="F188" s="218" t="s">
        <v>201</v>
      </c>
      <c r="G188" s="219" t="s">
        <v>165</v>
      </c>
      <c r="H188" s="220">
        <v>5.2000000000000002</v>
      </c>
      <c r="I188" s="221"/>
      <c r="J188" s="222">
        <f>ROUND(I188*H188,2)</f>
        <v>0</v>
      </c>
      <c r="K188" s="223"/>
      <c r="L188" s="45"/>
      <c r="M188" s="224" t="s">
        <v>1</v>
      </c>
      <c r="N188" s="225" t="s">
        <v>41</v>
      </c>
      <c r="O188" s="92"/>
      <c r="P188" s="226">
        <f>O188*H188</f>
        <v>0</v>
      </c>
      <c r="Q188" s="226">
        <v>0.0079000000000000008</v>
      </c>
      <c r="R188" s="226">
        <f>Q188*H188</f>
        <v>0.041080000000000005</v>
      </c>
      <c r="S188" s="226">
        <v>0</v>
      </c>
      <c r="T188" s="22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8" t="s">
        <v>146</v>
      </c>
      <c r="AT188" s="228" t="s">
        <v>142</v>
      </c>
      <c r="AU188" s="228" t="s">
        <v>86</v>
      </c>
      <c r="AY188" s="18" t="s">
        <v>139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8" t="s">
        <v>84</v>
      </c>
      <c r="BK188" s="229">
        <f>ROUND(I188*H188,2)</f>
        <v>0</v>
      </c>
      <c r="BL188" s="18" t="s">
        <v>146</v>
      </c>
      <c r="BM188" s="228" t="s">
        <v>202</v>
      </c>
    </row>
    <row r="189" s="2" customFormat="1" ht="24.15" customHeight="1">
      <c r="A189" s="39"/>
      <c r="B189" s="40"/>
      <c r="C189" s="216" t="s">
        <v>203</v>
      </c>
      <c r="D189" s="216" t="s">
        <v>142</v>
      </c>
      <c r="E189" s="217" t="s">
        <v>204</v>
      </c>
      <c r="F189" s="218" t="s">
        <v>205</v>
      </c>
      <c r="G189" s="219" t="s">
        <v>206</v>
      </c>
      <c r="H189" s="220">
        <v>4</v>
      </c>
      <c r="I189" s="221"/>
      <c r="J189" s="222">
        <f>ROUND(I189*H189,2)</f>
        <v>0</v>
      </c>
      <c r="K189" s="223"/>
      <c r="L189" s="45"/>
      <c r="M189" s="224" t="s">
        <v>1</v>
      </c>
      <c r="N189" s="225" t="s">
        <v>41</v>
      </c>
      <c r="O189" s="92"/>
      <c r="P189" s="226">
        <f>O189*H189</f>
        <v>0</v>
      </c>
      <c r="Q189" s="226">
        <v>0.043799999999999999</v>
      </c>
      <c r="R189" s="226">
        <f>Q189*H189</f>
        <v>0.1752</v>
      </c>
      <c r="S189" s="226">
        <v>0</v>
      </c>
      <c r="T189" s="22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8" t="s">
        <v>146</v>
      </c>
      <c r="AT189" s="228" t="s">
        <v>142</v>
      </c>
      <c r="AU189" s="228" t="s">
        <v>86</v>
      </c>
      <c r="AY189" s="18" t="s">
        <v>139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8" t="s">
        <v>84</v>
      </c>
      <c r="BK189" s="229">
        <f>ROUND(I189*H189,2)</f>
        <v>0</v>
      </c>
      <c r="BL189" s="18" t="s">
        <v>146</v>
      </c>
      <c r="BM189" s="228" t="s">
        <v>207</v>
      </c>
    </row>
    <row r="190" s="13" customFormat="1">
      <c r="A190" s="13"/>
      <c r="B190" s="230"/>
      <c r="C190" s="231"/>
      <c r="D190" s="232" t="s">
        <v>148</v>
      </c>
      <c r="E190" s="233" t="s">
        <v>1</v>
      </c>
      <c r="F190" s="234" t="s">
        <v>208</v>
      </c>
      <c r="G190" s="231"/>
      <c r="H190" s="233" t="s">
        <v>1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148</v>
      </c>
      <c r="AU190" s="240" t="s">
        <v>86</v>
      </c>
      <c r="AV190" s="13" t="s">
        <v>84</v>
      </c>
      <c r="AW190" s="13" t="s">
        <v>32</v>
      </c>
      <c r="AX190" s="13" t="s">
        <v>76</v>
      </c>
      <c r="AY190" s="240" t="s">
        <v>139</v>
      </c>
    </row>
    <row r="191" s="13" customFormat="1">
      <c r="A191" s="13"/>
      <c r="B191" s="230"/>
      <c r="C191" s="231"/>
      <c r="D191" s="232" t="s">
        <v>148</v>
      </c>
      <c r="E191" s="233" t="s">
        <v>1</v>
      </c>
      <c r="F191" s="234" t="s">
        <v>167</v>
      </c>
      <c r="G191" s="231"/>
      <c r="H191" s="233" t="s">
        <v>1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148</v>
      </c>
      <c r="AU191" s="240" t="s">
        <v>86</v>
      </c>
      <c r="AV191" s="13" t="s">
        <v>84</v>
      </c>
      <c r="AW191" s="13" t="s">
        <v>32</v>
      </c>
      <c r="AX191" s="13" t="s">
        <v>76</v>
      </c>
      <c r="AY191" s="240" t="s">
        <v>139</v>
      </c>
    </row>
    <row r="192" s="14" customFormat="1">
      <c r="A192" s="14"/>
      <c r="B192" s="241"/>
      <c r="C192" s="242"/>
      <c r="D192" s="232" t="s">
        <v>148</v>
      </c>
      <c r="E192" s="243" t="s">
        <v>1</v>
      </c>
      <c r="F192" s="244" t="s">
        <v>209</v>
      </c>
      <c r="G192" s="242"/>
      <c r="H192" s="245">
        <v>2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1" t="s">
        <v>148</v>
      </c>
      <c r="AU192" s="251" t="s">
        <v>86</v>
      </c>
      <c r="AV192" s="14" t="s">
        <v>86</v>
      </c>
      <c r="AW192" s="14" t="s">
        <v>32</v>
      </c>
      <c r="AX192" s="14" t="s">
        <v>76</v>
      </c>
      <c r="AY192" s="251" t="s">
        <v>139</v>
      </c>
    </row>
    <row r="193" s="13" customFormat="1">
      <c r="A193" s="13"/>
      <c r="B193" s="230"/>
      <c r="C193" s="231"/>
      <c r="D193" s="232" t="s">
        <v>148</v>
      </c>
      <c r="E193" s="233" t="s">
        <v>1</v>
      </c>
      <c r="F193" s="234" t="s">
        <v>169</v>
      </c>
      <c r="G193" s="231"/>
      <c r="H193" s="233" t="s">
        <v>1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148</v>
      </c>
      <c r="AU193" s="240" t="s">
        <v>86</v>
      </c>
      <c r="AV193" s="13" t="s">
        <v>84</v>
      </c>
      <c r="AW193" s="13" t="s">
        <v>32</v>
      </c>
      <c r="AX193" s="13" t="s">
        <v>76</v>
      </c>
      <c r="AY193" s="240" t="s">
        <v>139</v>
      </c>
    </row>
    <row r="194" s="14" customFormat="1">
      <c r="A194" s="14"/>
      <c r="B194" s="241"/>
      <c r="C194" s="242"/>
      <c r="D194" s="232" t="s">
        <v>148</v>
      </c>
      <c r="E194" s="243" t="s">
        <v>1</v>
      </c>
      <c r="F194" s="244" t="s">
        <v>209</v>
      </c>
      <c r="G194" s="242"/>
      <c r="H194" s="245">
        <v>2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148</v>
      </c>
      <c r="AU194" s="251" t="s">
        <v>86</v>
      </c>
      <c r="AV194" s="14" t="s">
        <v>86</v>
      </c>
      <c r="AW194" s="14" t="s">
        <v>32</v>
      </c>
      <c r="AX194" s="14" t="s">
        <v>76</v>
      </c>
      <c r="AY194" s="251" t="s">
        <v>139</v>
      </c>
    </row>
    <row r="195" s="15" customFormat="1">
      <c r="A195" s="15"/>
      <c r="B195" s="252"/>
      <c r="C195" s="253"/>
      <c r="D195" s="232" t="s">
        <v>148</v>
      </c>
      <c r="E195" s="254" t="s">
        <v>1</v>
      </c>
      <c r="F195" s="255" t="s">
        <v>153</v>
      </c>
      <c r="G195" s="253"/>
      <c r="H195" s="256">
        <v>4</v>
      </c>
      <c r="I195" s="257"/>
      <c r="J195" s="253"/>
      <c r="K195" s="253"/>
      <c r="L195" s="258"/>
      <c r="M195" s="259"/>
      <c r="N195" s="260"/>
      <c r="O195" s="260"/>
      <c r="P195" s="260"/>
      <c r="Q195" s="260"/>
      <c r="R195" s="260"/>
      <c r="S195" s="260"/>
      <c r="T195" s="261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2" t="s">
        <v>148</v>
      </c>
      <c r="AU195" s="262" t="s">
        <v>86</v>
      </c>
      <c r="AV195" s="15" t="s">
        <v>146</v>
      </c>
      <c r="AW195" s="15" t="s">
        <v>32</v>
      </c>
      <c r="AX195" s="15" t="s">
        <v>84</v>
      </c>
      <c r="AY195" s="262" t="s">
        <v>139</v>
      </c>
    </row>
    <row r="196" s="2" customFormat="1" ht="44.25" customHeight="1">
      <c r="A196" s="39"/>
      <c r="B196" s="40"/>
      <c r="C196" s="216" t="s">
        <v>210</v>
      </c>
      <c r="D196" s="216" t="s">
        <v>142</v>
      </c>
      <c r="E196" s="217" t="s">
        <v>211</v>
      </c>
      <c r="F196" s="218" t="s">
        <v>212</v>
      </c>
      <c r="G196" s="219" t="s">
        <v>165</v>
      </c>
      <c r="H196" s="220">
        <v>267.06400000000002</v>
      </c>
      <c r="I196" s="221"/>
      <c r="J196" s="222">
        <f>ROUND(I196*H196,2)</f>
        <v>0</v>
      </c>
      <c r="K196" s="223"/>
      <c r="L196" s="45"/>
      <c r="M196" s="224" t="s">
        <v>1</v>
      </c>
      <c r="N196" s="225" t="s">
        <v>41</v>
      </c>
      <c r="O196" s="92"/>
      <c r="P196" s="226">
        <f>O196*H196</f>
        <v>0</v>
      </c>
      <c r="Q196" s="226">
        <v>0.0206</v>
      </c>
      <c r="R196" s="226">
        <f>Q196*H196</f>
        <v>5.5015184000000001</v>
      </c>
      <c r="S196" s="226">
        <v>0</v>
      </c>
      <c r="T196" s="22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8" t="s">
        <v>146</v>
      </c>
      <c r="AT196" s="228" t="s">
        <v>142</v>
      </c>
      <c r="AU196" s="228" t="s">
        <v>86</v>
      </c>
      <c r="AY196" s="18" t="s">
        <v>139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8" t="s">
        <v>84</v>
      </c>
      <c r="BK196" s="229">
        <f>ROUND(I196*H196,2)</f>
        <v>0</v>
      </c>
      <c r="BL196" s="18" t="s">
        <v>146</v>
      </c>
      <c r="BM196" s="228" t="s">
        <v>213</v>
      </c>
    </row>
    <row r="197" s="13" customFormat="1">
      <c r="A197" s="13"/>
      <c r="B197" s="230"/>
      <c r="C197" s="231"/>
      <c r="D197" s="232" t="s">
        <v>148</v>
      </c>
      <c r="E197" s="233" t="s">
        <v>1</v>
      </c>
      <c r="F197" s="234" t="s">
        <v>214</v>
      </c>
      <c r="G197" s="231"/>
      <c r="H197" s="233" t="s">
        <v>1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148</v>
      </c>
      <c r="AU197" s="240" t="s">
        <v>86</v>
      </c>
      <c r="AV197" s="13" t="s">
        <v>84</v>
      </c>
      <c r="AW197" s="13" t="s">
        <v>32</v>
      </c>
      <c r="AX197" s="13" t="s">
        <v>76</v>
      </c>
      <c r="AY197" s="240" t="s">
        <v>139</v>
      </c>
    </row>
    <row r="198" s="13" customFormat="1">
      <c r="A198" s="13"/>
      <c r="B198" s="230"/>
      <c r="C198" s="231"/>
      <c r="D198" s="232" t="s">
        <v>148</v>
      </c>
      <c r="E198" s="233" t="s">
        <v>1</v>
      </c>
      <c r="F198" s="234" t="s">
        <v>215</v>
      </c>
      <c r="G198" s="231"/>
      <c r="H198" s="233" t="s">
        <v>1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148</v>
      </c>
      <c r="AU198" s="240" t="s">
        <v>86</v>
      </c>
      <c r="AV198" s="13" t="s">
        <v>84</v>
      </c>
      <c r="AW198" s="13" t="s">
        <v>32</v>
      </c>
      <c r="AX198" s="13" t="s">
        <v>76</v>
      </c>
      <c r="AY198" s="240" t="s">
        <v>139</v>
      </c>
    </row>
    <row r="199" s="14" customFormat="1">
      <c r="A199" s="14"/>
      <c r="B199" s="241"/>
      <c r="C199" s="242"/>
      <c r="D199" s="232" t="s">
        <v>148</v>
      </c>
      <c r="E199" s="243" t="s">
        <v>1</v>
      </c>
      <c r="F199" s="244" t="s">
        <v>216</v>
      </c>
      <c r="G199" s="242"/>
      <c r="H199" s="245">
        <v>108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1" t="s">
        <v>148</v>
      </c>
      <c r="AU199" s="251" t="s">
        <v>86</v>
      </c>
      <c r="AV199" s="14" t="s">
        <v>86</v>
      </c>
      <c r="AW199" s="14" t="s">
        <v>32</v>
      </c>
      <c r="AX199" s="14" t="s">
        <v>76</v>
      </c>
      <c r="AY199" s="251" t="s">
        <v>139</v>
      </c>
    </row>
    <row r="200" s="14" customFormat="1">
      <c r="A200" s="14"/>
      <c r="B200" s="241"/>
      <c r="C200" s="242"/>
      <c r="D200" s="232" t="s">
        <v>148</v>
      </c>
      <c r="E200" s="243" t="s">
        <v>1</v>
      </c>
      <c r="F200" s="244" t="s">
        <v>217</v>
      </c>
      <c r="G200" s="242"/>
      <c r="H200" s="245">
        <v>-5.6699999999999999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1" t="s">
        <v>148</v>
      </c>
      <c r="AU200" s="251" t="s">
        <v>86</v>
      </c>
      <c r="AV200" s="14" t="s">
        <v>86</v>
      </c>
      <c r="AW200" s="14" t="s">
        <v>32</v>
      </c>
      <c r="AX200" s="14" t="s">
        <v>76</v>
      </c>
      <c r="AY200" s="251" t="s">
        <v>139</v>
      </c>
    </row>
    <row r="201" s="14" customFormat="1">
      <c r="A201" s="14"/>
      <c r="B201" s="241"/>
      <c r="C201" s="242"/>
      <c r="D201" s="232" t="s">
        <v>148</v>
      </c>
      <c r="E201" s="243" t="s">
        <v>1</v>
      </c>
      <c r="F201" s="244" t="s">
        <v>218</v>
      </c>
      <c r="G201" s="242"/>
      <c r="H201" s="245">
        <v>-1.74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1" t="s">
        <v>148</v>
      </c>
      <c r="AU201" s="251" t="s">
        <v>86</v>
      </c>
      <c r="AV201" s="14" t="s">
        <v>86</v>
      </c>
      <c r="AW201" s="14" t="s">
        <v>32</v>
      </c>
      <c r="AX201" s="14" t="s">
        <v>76</v>
      </c>
      <c r="AY201" s="251" t="s">
        <v>139</v>
      </c>
    </row>
    <row r="202" s="14" customFormat="1">
      <c r="A202" s="14"/>
      <c r="B202" s="241"/>
      <c r="C202" s="242"/>
      <c r="D202" s="232" t="s">
        <v>148</v>
      </c>
      <c r="E202" s="243" t="s">
        <v>1</v>
      </c>
      <c r="F202" s="244" t="s">
        <v>219</v>
      </c>
      <c r="G202" s="242"/>
      <c r="H202" s="245">
        <v>-2.1000000000000001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1" t="s">
        <v>148</v>
      </c>
      <c r="AU202" s="251" t="s">
        <v>86</v>
      </c>
      <c r="AV202" s="14" t="s">
        <v>86</v>
      </c>
      <c r="AW202" s="14" t="s">
        <v>32</v>
      </c>
      <c r="AX202" s="14" t="s">
        <v>76</v>
      </c>
      <c r="AY202" s="251" t="s">
        <v>139</v>
      </c>
    </row>
    <row r="203" s="14" customFormat="1">
      <c r="A203" s="14"/>
      <c r="B203" s="241"/>
      <c r="C203" s="242"/>
      <c r="D203" s="232" t="s">
        <v>148</v>
      </c>
      <c r="E203" s="243" t="s">
        <v>1</v>
      </c>
      <c r="F203" s="244" t="s">
        <v>220</v>
      </c>
      <c r="G203" s="242"/>
      <c r="H203" s="245">
        <v>55.68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1" t="s">
        <v>148</v>
      </c>
      <c r="AU203" s="251" t="s">
        <v>86</v>
      </c>
      <c r="AV203" s="14" t="s">
        <v>86</v>
      </c>
      <c r="AW203" s="14" t="s">
        <v>32</v>
      </c>
      <c r="AX203" s="14" t="s">
        <v>76</v>
      </c>
      <c r="AY203" s="251" t="s">
        <v>139</v>
      </c>
    </row>
    <row r="204" s="14" customFormat="1">
      <c r="A204" s="14"/>
      <c r="B204" s="241"/>
      <c r="C204" s="242"/>
      <c r="D204" s="232" t="s">
        <v>148</v>
      </c>
      <c r="E204" s="243" t="s">
        <v>1</v>
      </c>
      <c r="F204" s="244" t="s">
        <v>221</v>
      </c>
      <c r="G204" s="242"/>
      <c r="H204" s="245">
        <v>-5.7130000000000001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1" t="s">
        <v>148</v>
      </c>
      <c r="AU204" s="251" t="s">
        <v>86</v>
      </c>
      <c r="AV204" s="14" t="s">
        <v>86</v>
      </c>
      <c r="AW204" s="14" t="s">
        <v>32</v>
      </c>
      <c r="AX204" s="14" t="s">
        <v>76</v>
      </c>
      <c r="AY204" s="251" t="s">
        <v>139</v>
      </c>
    </row>
    <row r="205" s="16" customFormat="1">
      <c r="A205" s="16"/>
      <c r="B205" s="263"/>
      <c r="C205" s="264"/>
      <c r="D205" s="232" t="s">
        <v>148</v>
      </c>
      <c r="E205" s="265" t="s">
        <v>1</v>
      </c>
      <c r="F205" s="266" t="s">
        <v>222</v>
      </c>
      <c r="G205" s="264"/>
      <c r="H205" s="267">
        <v>148.45700000000002</v>
      </c>
      <c r="I205" s="268"/>
      <c r="J205" s="264"/>
      <c r="K205" s="264"/>
      <c r="L205" s="269"/>
      <c r="M205" s="270"/>
      <c r="N205" s="271"/>
      <c r="O205" s="271"/>
      <c r="P205" s="271"/>
      <c r="Q205" s="271"/>
      <c r="R205" s="271"/>
      <c r="S205" s="271"/>
      <c r="T205" s="272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73" t="s">
        <v>148</v>
      </c>
      <c r="AU205" s="273" t="s">
        <v>86</v>
      </c>
      <c r="AV205" s="16" t="s">
        <v>140</v>
      </c>
      <c r="AW205" s="16" t="s">
        <v>32</v>
      </c>
      <c r="AX205" s="16" t="s">
        <v>76</v>
      </c>
      <c r="AY205" s="273" t="s">
        <v>139</v>
      </c>
    </row>
    <row r="206" s="13" customFormat="1">
      <c r="A206" s="13"/>
      <c r="B206" s="230"/>
      <c r="C206" s="231"/>
      <c r="D206" s="232" t="s">
        <v>148</v>
      </c>
      <c r="E206" s="233" t="s">
        <v>1</v>
      </c>
      <c r="F206" s="234" t="s">
        <v>223</v>
      </c>
      <c r="G206" s="231"/>
      <c r="H206" s="233" t="s">
        <v>1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148</v>
      </c>
      <c r="AU206" s="240" t="s">
        <v>86</v>
      </c>
      <c r="AV206" s="13" t="s">
        <v>84</v>
      </c>
      <c r="AW206" s="13" t="s">
        <v>32</v>
      </c>
      <c r="AX206" s="13" t="s">
        <v>76</v>
      </c>
      <c r="AY206" s="240" t="s">
        <v>139</v>
      </c>
    </row>
    <row r="207" s="14" customFormat="1">
      <c r="A207" s="14"/>
      <c r="B207" s="241"/>
      <c r="C207" s="242"/>
      <c r="D207" s="232" t="s">
        <v>148</v>
      </c>
      <c r="E207" s="243" t="s">
        <v>1</v>
      </c>
      <c r="F207" s="244" t="s">
        <v>224</v>
      </c>
      <c r="G207" s="242"/>
      <c r="H207" s="245">
        <v>40.32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1" t="s">
        <v>148</v>
      </c>
      <c r="AU207" s="251" t="s">
        <v>86</v>
      </c>
      <c r="AV207" s="14" t="s">
        <v>86</v>
      </c>
      <c r="AW207" s="14" t="s">
        <v>32</v>
      </c>
      <c r="AX207" s="14" t="s">
        <v>76</v>
      </c>
      <c r="AY207" s="251" t="s">
        <v>139</v>
      </c>
    </row>
    <row r="208" s="14" customFormat="1">
      <c r="A208" s="14"/>
      <c r="B208" s="241"/>
      <c r="C208" s="242"/>
      <c r="D208" s="232" t="s">
        <v>148</v>
      </c>
      <c r="E208" s="243" t="s">
        <v>1</v>
      </c>
      <c r="F208" s="244" t="s">
        <v>225</v>
      </c>
      <c r="G208" s="242"/>
      <c r="H208" s="245">
        <v>-1.7729999999999999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1" t="s">
        <v>148</v>
      </c>
      <c r="AU208" s="251" t="s">
        <v>86</v>
      </c>
      <c r="AV208" s="14" t="s">
        <v>86</v>
      </c>
      <c r="AW208" s="14" t="s">
        <v>32</v>
      </c>
      <c r="AX208" s="14" t="s">
        <v>76</v>
      </c>
      <c r="AY208" s="251" t="s">
        <v>139</v>
      </c>
    </row>
    <row r="209" s="14" customFormat="1">
      <c r="A209" s="14"/>
      <c r="B209" s="241"/>
      <c r="C209" s="242"/>
      <c r="D209" s="232" t="s">
        <v>148</v>
      </c>
      <c r="E209" s="243" t="s">
        <v>1</v>
      </c>
      <c r="F209" s="244" t="s">
        <v>226</v>
      </c>
      <c r="G209" s="242"/>
      <c r="H209" s="245">
        <v>42.359999999999999</v>
      </c>
      <c r="I209" s="246"/>
      <c r="J209" s="242"/>
      <c r="K209" s="242"/>
      <c r="L209" s="247"/>
      <c r="M209" s="248"/>
      <c r="N209" s="249"/>
      <c r="O209" s="249"/>
      <c r="P209" s="249"/>
      <c r="Q209" s="249"/>
      <c r="R209" s="249"/>
      <c r="S209" s="249"/>
      <c r="T209" s="25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1" t="s">
        <v>148</v>
      </c>
      <c r="AU209" s="251" t="s">
        <v>86</v>
      </c>
      <c r="AV209" s="14" t="s">
        <v>86</v>
      </c>
      <c r="AW209" s="14" t="s">
        <v>32</v>
      </c>
      <c r="AX209" s="14" t="s">
        <v>76</v>
      </c>
      <c r="AY209" s="251" t="s">
        <v>139</v>
      </c>
    </row>
    <row r="210" s="14" customFormat="1">
      <c r="A210" s="14"/>
      <c r="B210" s="241"/>
      <c r="C210" s="242"/>
      <c r="D210" s="232" t="s">
        <v>148</v>
      </c>
      <c r="E210" s="243" t="s">
        <v>1</v>
      </c>
      <c r="F210" s="244" t="s">
        <v>227</v>
      </c>
      <c r="G210" s="242"/>
      <c r="H210" s="245">
        <v>-6.3040000000000003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1" t="s">
        <v>148</v>
      </c>
      <c r="AU210" s="251" t="s">
        <v>86</v>
      </c>
      <c r="AV210" s="14" t="s">
        <v>86</v>
      </c>
      <c r="AW210" s="14" t="s">
        <v>32</v>
      </c>
      <c r="AX210" s="14" t="s">
        <v>76</v>
      </c>
      <c r="AY210" s="251" t="s">
        <v>139</v>
      </c>
    </row>
    <row r="211" s="14" customFormat="1">
      <c r="A211" s="14"/>
      <c r="B211" s="241"/>
      <c r="C211" s="242"/>
      <c r="D211" s="232" t="s">
        <v>148</v>
      </c>
      <c r="E211" s="243" t="s">
        <v>1</v>
      </c>
      <c r="F211" s="244" t="s">
        <v>228</v>
      </c>
      <c r="G211" s="242"/>
      <c r="H211" s="245">
        <v>7.6799999999999997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1" t="s">
        <v>148</v>
      </c>
      <c r="AU211" s="251" t="s">
        <v>86</v>
      </c>
      <c r="AV211" s="14" t="s">
        <v>86</v>
      </c>
      <c r="AW211" s="14" t="s">
        <v>32</v>
      </c>
      <c r="AX211" s="14" t="s">
        <v>76</v>
      </c>
      <c r="AY211" s="251" t="s">
        <v>139</v>
      </c>
    </row>
    <row r="212" s="14" customFormat="1">
      <c r="A212" s="14"/>
      <c r="B212" s="241"/>
      <c r="C212" s="242"/>
      <c r="D212" s="232" t="s">
        <v>148</v>
      </c>
      <c r="E212" s="243" t="s">
        <v>1</v>
      </c>
      <c r="F212" s="244" t="s">
        <v>229</v>
      </c>
      <c r="G212" s="242"/>
      <c r="H212" s="245">
        <v>36.960000000000001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148</v>
      </c>
      <c r="AU212" s="251" t="s">
        <v>86</v>
      </c>
      <c r="AV212" s="14" t="s">
        <v>86</v>
      </c>
      <c r="AW212" s="14" t="s">
        <v>32</v>
      </c>
      <c r="AX212" s="14" t="s">
        <v>76</v>
      </c>
      <c r="AY212" s="251" t="s">
        <v>139</v>
      </c>
    </row>
    <row r="213" s="14" customFormat="1">
      <c r="A213" s="14"/>
      <c r="B213" s="241"/>
      <c r="C213" s="242"/>
      <c r="D213" s="232" t="s">
        <v>148</v>
      </c>
      <c r="E213" s="243" t="s">
        <v>1</v>
      </c>
      <c r="F213" s="244" t="s">
        <v>230</v>
      </c>
      <c r="G213" s="242"/>
      <c r="H213" s="245">
        <v>-4.0999999999999996</v>
      </c>
      <c r="I213" s="246"/>
      <c r="J213" s="242"/>
      <c r="K213" s="242"/>
      <c r="L213" s="247"/>
      <c r="M213" s="248"/>
      <c r="N213" s="249"/>
      <c r="O213" s="249"/>
      <c r="P213" s="249"/>
      <c r="Q213" s="249"/>
      <c r="R213" s="249"/>
      <c r="S213" s="249"/>
      <c r="T213" s="25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1" t="s">
        <v>148</v>
      </c>
      <c r="AU213" s="251" t="s">
        <v>86</v>
      </c>
      <c r="AV213" s="14" t="s">
        <v>86</v>
      </c>
      <c r="AW213" s="14" t="s">
        <v>32</v>
      </c>
      <c r="AX213" s="14" t="s">
        <v>76</v>
      </c>
      <c r="AY213" s="251" t="s">
        <v>139</v>
      </c>
    </row>
    <row r="214" s="14" customFormat="1">
      <c r="A214" s="14"/>
      <c r="B214" s="241"/>
      <c r="C214" s="242"/>
      <c r="D214" s="232" t="s">
        <v>148</v>
      </c>
      <c r="E214" s="243" t="s">
        <v>1</v>
      </c>
      <c r="F214" s="244" t="s">
        <v>231</v>
      </c>
      <c r="G214" s="242"/>
      <c r="H214" s="245">
        <v>9.3599999999999994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1" t="s">
        <v>148</v>
      </c>
      <c r="AU214" s="251" t="s">
        <v>86</v>
      </c>
      <c r="AV214" s="14" t="s">
        <v>86</v>
      </c>
      <c r="AW214" s="14" t="s">
        <v>32</v>
      </c>
      <c r="AX214" s="14" t="s">
        <v>76</v>
      </c>
      <c r="AY214" s="251" t="s">
        <v>139</v>
      </c>
    </row>
    <row r="215" s="14" customFormat="1">
      <c r="A215" s="14"/>
      <c r="B215" s="241"/>
      <c r="C215" s="242"/>
      <c r="D215" s="232" t="s">
        <v>148</v>
      </c>
      <c r="E215" s="243" t="s">
        <v>1</v>
      </c>
      <c r="F215" s="244" t="s">
        <v>232</v>
      </c>
      <c r="G215" s="242"/>
      <c r="H215" s="245">
        <v>-1.5760000000000001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1" t="s">
        <v>148</v>
      </c>
      <c r="AU215" s="251" t="s">
        <v>86</v>
      </c>
      <c r="AV215" s="14" t="s">
        <v>86</v>
      </c>
      <c r="AW215" s="14" t="s">
        <v>32</v>
      </c>
      <c r="AX215" s="14" t="s">
        <v>76</v>
      </c>
      <c r="AY215" s="251" t="s">
        <v>139</v>
      </c>
    </row>
    <row r="216" s="14" customFormat="1">
      <c r="A216" s="14"/>
      <c r="B216" s="241"/>
      <c r="C216" s="242"/>
      <c r="D216" s="232" t="s">
        <v>148</v>
      </c>
      <c r="E216" s="243" t="s">
        <v>1</v>
      </c>
      <c r="F216" s="244" t="s">
        <v>233</v>
      </c>
      <c r="G216" s="242"/>
      <c r="H216" s="245">
        <v>50.399999999999999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1" t="s">
        <v>148</v>
      </c>
      <c r="AU216" s="251" t="s">
        <v>86</v>
      </c>
      <c r="AV216" s="14" t="s">
        <v>86</v>
      </c>
      <c r="AW216" s="14" t="s">
        <v>32</v>
      </c>
      <c r="AX216" s="14" t="s">
        <v>76</v>
      </c>
      <c r="AY216" s="251" t="s">
        <v>139</v>
      </c>
    </row>
    <row r="217" s="16" customFormat="1">
      <c r="A217" s="16"/>
      <c r="B217" s="263"/>
      <c r="C217" s="264"/>
      <c r="D217" s="232" t="s">
        <v>148</v>
      </c>
      <c r="E217" s="265" t="s">
        <v>1</v>
      </c>
      <c r="F217" s="266" t="s">
        <v>222</v>
      </c>
      <c r="G217" s="264"/>
      <c r="H217" s="267">
        <v>173.327</v>
      </c>
      <c r="I217" s="268"/>
      <c r="J217" s="264"/>
      <c r="K217" s="264"/>
      <c r="L217" s="269"/>
      <c r="M217" s="270"/>
      <c r="N217" s="271"/>
      <c r="O217" s="271"/>
      <c r="P217" s="271"/>
      <c r="Q217" s="271"/>
      <c r="R217" s="271"/>
      <c r="S217" s="271"/>
      <c r="T217" s="272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73" t="s">
        <v>148</v>
      </c>
      <c r="AU217" s="273" t="s">
        <v>86</v>
      </c>
      <c r="AV217" s="16" t="s">
        <v>140</v>
      </c>
      <c r="AW217" s="16" t="s">
        <v>32</v>
      </c>
      <c r="AX217" s="16" t="s">
        <v>76</v>
      </c>
      <c r="AY217" s="273" t="s">
        <v>139</v>
      </c>
    </row>
    <row r="218" s="13" customFormat="1">
      <c r="A218" s="13"/>
      <c r="B218" s="230"/>
      <c r="C218" s="231"/>
      <c r="D218" s="232" t="s">
        <v>148</v>
      </c>
      <c r="E218" s="233" t="s">
        <v>1</v>
      </c>
      <c r="F218" s="234" t="s">
        <v>234</v>
      </c>
      <c r="G218" s="231"/>
      <c r="H218" s="233" t="s">
        <v>1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0" t="s">
        <v>148</v>
      </c>
      <c r="AU218" s="240" t="s">
        <v>86</v>
      </c>
      <c r="AV218" s="13" t="s">
        <v>84</v>
      </c>
      <c r="AW218" s="13" t="s">
        <v>32</v>
      </c>
      <c r="AX218" s="13" t="s">
        <v>76</v>
      </c>
      <c r="AY218" s="240" t="s">
        <v>139</v>
      </c>
    </row>
    <row r="219" s="14" customFormat="1">
      <c r="A219" s="14"/>
      <c r="B219" s="241"/>
      <c r="C219" s="242"/>
      <c r="D219" s="232" t="s">
        <v>148</v>
      </c>
      <c r="E219" s="243" t="s">
        <v>1</v>
      </c>
      <c r="F219" s="244" t="s">
        <v>235</v>
      </c>
      <c r="G219" s="242"/>
      <c r="H219" s="245">
        <v>-54.719999999999999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1" t="s">
        <v>148</v>
      </c>
      <c r="AU219" s="251" t="s">
        <v>86</v>
      </c>
      <c r="AV219" s="14" t="s">
        <v>86</v>
      </c>
      <c r="AW219" s="14" t="s">
        <v>32</v>
      </c>
      <c r="AX219" s="14" t="s">
        <v>76</v>
      </c>
      <c r="AY219" s="251" t="s">
        <v>139</v>
      </c>
    </row>
    <row r="220" s="16" customFormat="1">
      <c r="A220" s="16"/>
      <c r="B220" s="263"/>
      <c r="C220" s="264"/>
      <c r="D220" s="232" t="s">
        <v>148</v>
      </c>
      <c r="E220" s="265" t="s">
        <v>1</v>
      </c>
      <c r="F220" s="266" t="s">
        <v>222</v>
      </c>
      <c r="G220" s="264"/>
      <c r="H220" s="267">
        <v>-54.719999999999999</v>
      </c>
      <c r="I220" s="268"/>
      <c r="J220" s="264"/>
      <c r="K220" s="264"/>
      <c r="L220" s="269"/>
      <c r="M220" s="270"/>
      <c r="N220" s="271"/>
      <c r="O220" s="271"/>
      <c r="P220" s="271"/>
      <c r="Q220" s="271"/>
      <c r="R220" s="271"/>
      <c r="S220" s="271"/>
      <c r="T220" s="272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73" t="s">
        <v>148</v>
      </c>
      <c r="AU220" s="273" t="s">
        <v>86</v>
      </c>
      <c r="AV220" s="16" t="s">
        <v>140</v>
      </c>
      <c r="AW220" s="16" t="s">
        <v>32</v>
      </c>
      <c r="AX220" s="16" t="s">
        <v>76</v>
      </c>
      <c r="AY220" s="273" t="s">
        <v>139</v>
      </c>
    </row>
    <row r="221" s="15" customFormat="1">
      <c r="A221" s="15"/>
      <c r="B221" s="252"/>
      <c r="C221" s="253"/>
      <c r="D221" s="232" t="s">
        <v>148</v>
      </c>
      <c r="E221" s="254" t="s">
        <v>1</v>
      </c>
      <c r="F221" s="255" t="s">
        <v>153</v>
      </c>
      <c r="G221" s="253"/>
      <c r="H221" s="256">
        <v>267.06399999999996</v>
      </c>
      <c r="I221" s="257"/>
      <c r="J221" s="253"/>
      <c r="K221" s="253"/>
      <c r="L221" s="258"/>
      <c r="M221" s="259"/>
      <c r="N221" s="260"/>
      <c r="O221" s="260"/>
      <c r="P221" s="260"/>
      <c r="Q221" s="260"/>
      <c r="R221" s="260"/>
      <c r="S221" s="260"/>
      <c r="T221" s="261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2" t="s">
        <v>148</v>
      </c>
      <c r="AU221" s="262" t="s">
        <v>86</v>
      </c>
      <c r="AV221" s="15" t="s">
        <v>146</v>
      </c>
      <c r="AW221" s="15" t="s">
        <v>32</v>
      </c>
      <c r="AX221" s="15" t="s">
        <v>84</v>
      </c>
      <c r="AY221" s="262" t="s">
        <v>139</v>
      </c>
    </row>
    <row r="222" s="2" customFormat="1" ht="24.15" customHeight="1">
      <c r="A222" s="39"/>
      <c r="B222" s="40"/>
      <c r="C222" s="216" t="s">
        <v>8</v>
      </c>
      <c r="D222" s="216" t="s">
        <v>142</v>
      </c>
      <c r="E222" s="217" t="s">
        <v>236</v>
      </c>
      <c r="F222" s="218" t="s">
        <v>237</v>
      </c>
      <c r="G222" s="219" t="s">
        <v>238</v>
      </c>
      <c r="H222" s="220">
        <v>30</v>
      </c>
      <c r="I222" s="221"/>
      <c r="J222" s="222">
        <f>ROUND(I222*H222,2)</f>
        <v>0</v>
      </c>
      <c r="K222" s="223"/>
      <c r="L222" s="45"/>
      <c r="M222" s="224" t="s">
        <v>1</v>
      </c>
      <c r="N222" s="225" t="s">
        <v>41</v>
      </c>
      <c r="O222" s="92"/>
      <c r="P222" s="226">
        <f>O222*H222</f>
        <v>0</v>
      </c>
      <c r="Q222" s="226">
        <v>0.0015</v>
      </c>
      <c r="R222" s="226">
        <f>Q222*H222</f>
        <v>0.044999999999999998</v>
      </c>
      <c r="S222" s="226">
        <v>0</v>
      </c>
      <c r="T222" s="22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8" t="s">
        <v>146</v>
      </c>
      <c r="AT222" s="228" t="s">
        <v>142</v>
      </c>
      <c r="AU222" s="228" t="s">
        <v>86</v>
      </c>
      <c r="AY222" s="18" t="s">
        <v>139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8" t="s">
        <v>84</v>
      </c>
      <c r="BK222" s="229">
        <f>ROUND(I222*H222,2)</f>
        <v>0</v>
      </c>
      <c r="BL222" s="18" t="s">
        <v>146</v>
      </c>
      <c r="BM222" s="228" t="s">
        <v>239</v>
      </c>
    </row>
    <row r="223" s="13" customFormat="1">
      <c r="A223" s="13"/>
      <c r="B223" s="230"/>
      <c r="C223" s="231"/>
      <c r="D223" s="232" t="s">
        <v>148</v>
      </c>
      <c r="E223" s="233" t="s">
        <v>1</v>
      </c>
      <c r="F223" s="234" t="s">
        <v>240</v>
      </c>
      <c r="G223" s="231"/>
      <c r="H223" s="233" t="s">
        <v>1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148</v>
      </c>
      <c r="AU223" s="240" t="s">
        <v>86</v>
      </c>
      <c r="AV223" s="13" t="s">
        <v>84</v>
      </c>
      <c r="AW223" s="13" t="s">
        <v>32</v>
      </c>
      <c r="AX223" s="13" t="s">
        <v>76</v>
      </c>
      <c r="AY223" s="240" t="s">
        <v>139</v>
      </c>
    </row>
    <row r="224" s="13" customFormat="1">
      <c r="A224" s="13"/>
      <c r="B224" s="230"/>
      <c r="C224" s="231"/>
      <c r="D224" s="232" t="s">
        <v>148</v>
      </c>
      <c r="E224" s="233" t="s">
        <v>1</v>
      </c>
      <c r="F224" s="234" t="s">
        <v>241</v>
      </c>
      <c r="G224" s="231"/>
      <c r="H224" s="233" t="s">
        <v>1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0" t="s">
        <v>148</v>
      </c>
      <c r="AU224" s="240" t="s">
        <v>86</v>
      </c>
      <c r="AV224" s="13" t="s">
        <v>84</v>
      </c>
      <c r="AW224" s="13" t="s">
        <v>32</v>
      </c>
      <c r="AX224" s="13" t="s">
        <v>76</v>
      </c>
      <c r="AY224" s="240" t="s">
        <v>139</v>
      </c>
    </row>
    <row r="225" s="14" customFormat="1">
      <c r="A225" s="14"/>
      <c r="B225" s="241"/>
      <c r="C225" s="242"/>
      <c r="D225" s="232" t="s">
        <v>148</v>
      </c>
      <c r="E225" s="243" t="s">
        <v>1</v>
      </c>
      <c r="F225" s="244" t="s">
        <v>242</v>
      </c>
      <c r="G225" s="242"/>
      <c r="H225" s="245">
        <v>30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1" t="s">
        <v>148</v>
      </c>
      <c r="AU225" s="251" t="s">
        <v>86</v>
      </c>
      <c r="AV225" s="14" t="s">
        <v>86</v>
      </c>
      <c r="AW225" s="14" t="s">
        <v>32</v>
      </c>
      <c r="AX225" s="14" t="s">
        <v>84</v>
      </c>
      <c r="AY225" s="251" t="s">
        <v>139</v>
      </c>
    </row>
    <row r="226" s="2" customFormat="1" ht="24.15" customHeight="1">
      <c r="A226" s="39"/>
      <c r="B226" s="40"/>
      <c r="C226" s="216" t="s">
        <v>243</v>
      </c>
      <c r="D226" s="216" t="s">
        <v>142</v>
      </c>
      <c r="E226" s="217" t="s">
        <v>244</v>
      </c>
      <c r="F226" s="218" t="s">
        <v>245</v>
      </c>
      <c r="G226" s="219" t="s">
        <v>165</v>
      </c>
      <c r="H226" s="220">
        <v>267.06400000000002</v>
      </c>
      <c r="I226" s="221"/>
      <c r="J226" s="222">
        <f>ROUND(I226*H226,2)</f>
        <v>0</v>
      </c>
      <c r="K226" s="223"/>
      <c r="L226" s="45"/>
      <c r="M226" s="224" t="s">
        <v>1</v>
      </c>
      <c r="N226" s="225" t="s">
        <v>41</v>
      </c>
      <c r="O226" s="92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8" t="s">
        <v>146</v>
      </c>
      <c r="AT226" s="228" t="s">
        <v>142</v>
      </c>
      <c r="AU226" s="228" t="s">
        <v>86</v>
      </c>
      <c r="AY226" s="18" t="s">
        <v>139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8" t="s">
        <v>84</v>
      </c>
      <c r="BK226" s="229">
        <f>ROUND(I226*H226,2)</f>
        <v>0</v>
      </c>
      <c r="BL226" s="18" t="s">
        <v>146</v>
      </c>
      <c r="BM226" s="228" t="s">
        <v>246</v>
      </c>
    </row>
    <row r="227" s="13" customFormat="1">
      <c r="A227" s="13"/>
      <c r="B227" s="230"/>
      <c r="C227" s="231"/>
      <c r="D227" s="232" t="s">
        <v>148</v>
      </c>
      <c r="E227" s="233" t="s">
        <v>1</v>
      </c>
      <c r="F227" s="234" t="s">
        <v>247</v>
      </c>
      <c r="G227" s="231"/>
      <c r="H227" s="233" t="s">
        <v>1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148</v>
      </c>
      <c r="AU227" s="240" t="s">
        <v>86</v>
      </c>
      <c r="AV227" s="13" t="s">
        <v>84</v>
      </c>
      <c r="AW227" s="13" t="s">
        <v>32</v>
      </c>
      <c r="AX227" s="13" t="s">
        <v>76</v>
      </c>
      <c r="AY227" s="240" t="s">
        <v>139</v>
      </c>
    </row>
    <row r="228" s="14" customFormat="1">
      <c r="A228" s="14"/>
      <c r="B228" s="241"/>
      <c r="C228" s="242"/>
      <c r="D228" s="232" t="s">
        <v>148</v>
      </c>
      <c r="E228" s="243" t="s">
        <v>1</v>
      </c>
      <c r="F228" s="244" t="s">
        <v>248</v>
      </c>
      <c r="G228" s="242"/>
      <c r="H228" s="245">
        <v>267.06400000000002</v>
      </c>
      <c r="I228" s="246"/>
      <c r="J228" s="242"/>
      <c r="K228" s="242"/>
      <c r="L228" s="247"/>
      <c r="M228" s="248"/>
      <c r="N228" s="249"/>
      <c r="O228" s="249"/>
      <c r="P228" s="249"/>
      <c r="Q228" s="249"/>
      <c r="R228" s="249"/>
      <c r="S228" s="249"/>
      <c r="T228" s="25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1" t="s">
        <v>148</v>
      </c>
      <c r="AU228" s="251" t="s">
        <v>86</v>
      </c>
      <c r="AV228" s="14" t="s">
        <v>86</v>
      </c>
      <c r="AW228" s="14" t="s">
        <v>32</v>
      </c>
      <c r="AX228" s="14" t="s">
        <v>84</v>
      </c>
      <c r="AY228" s="251" t="s">
        <v>139</v>
      </c>
    </row>
    <row r="229" s="2" customFormat="1" ht="24.15" customHeight="1">
      <c r="A229" s="39"/>
      <c r="B229" s="40"/>
      <c r="C229" s="216" t="s">
        <v>249</v>
      </c>
      <c r="D229" s="216" t="s">
        <v>142</v>
      </c>
      <c r="E229" s="217" t="s">
        <v>250</v>
      </c>
      <c r="F229" s="218" t="s">
        <v>251</v>
      </c>
      <c r="G229" s="219" t="s">
        <v>206</v>
      </c>
      <c r="H229" s="220">
        <v>7</v>
      </c>
      <c r="I229" s="221"/>
      <c r="J229" s="222">
        <f>ROUND(I229*H229,2)</f>
        <v>0</v>
      </c>
      <c r="K229" s="223"/>
      <c r="L229" s="45"/>
      <c r="M229" s="224" t="s">
        <v>1</v>
      </c>
      <c r="N229" s="225" t="s">
        <v>41</v>
      </c>
      <c r="O229" s="92"/>
      <c r="P229" s="226">
        <f>O229*H229</f>
        <v>0</v>
      </c>
      <c r="Q229" s="226">
        <v>0.00052999999999999998</v>
      </c>
      <c r="R229" s="226">
        <f>Q229*H229</f>
        <v>0.0037099999999999998</v>
      </c>
      <c r="S229" s="226">
        <v>0</v>
      </c>
      <c r="T229" s="22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8" t="s">
        <v>146</v>
      </c>
      <c r="AT229" s="228" t="s">
        <v>142</v>
      </c>
      <c r="AU229" s="228" t="s">
        <v>86</v>
      </c>
      <c r="AY229" s="18" t="s">
        <v>139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8" t="s">
        <v>84</v>
      </c>
      <c r="BK229" s="229">
        <f>ROUND(I229*H229,2)</f>
        <v>0</v>
      </c>
      <c r="BL229" s="18" t="s">
        <v>146</v>
      </c>
      <c r="BM229" s="228" t="s">
        <v>252</v>
      </c>
    </row>
    <row r="230" s="13" customFormat="1">
      <c r="A230" s="13"/>
      <c r="B230" s="230"/>
      <c r="C230" s="231"/>
      <c r="D230" s="232" t="s">
        <v>148</v>
      </c>
      <c r="E230" s="233" t="s">
        <v>1</v>
      </c>
      <c r="F230" s="234" t="s">
        <v>253</v>
      </c>
      <c r="G230" s="231"/>
      <c r="H230" s="233" t="s">
        <v>1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0" t="s">
        <v>148</v>
      </c>
      <c r="AU230" s="240" t="s">
        <v>86</v>
      </c>
      <c r="AV230" s="13" t="s">
        <v>84</v>
      </c>
      <c r="AW230" s="13" t="s">
        <v>32</v>
      </c>
      <c r="AX230" s="13" t="s">
        <v>76</v>
      </c>
      <c r="AY230" s="240" t="s">
        <v>139</v>
      </c>
    </row>
    <row r="231" s="14" customFormat="1">
      <c r="A231" s="14"/>
      <c r="B231" s="241"/>
      <c r="C231" s="242"/>
      <c r="D231" s="232" t="s">
        <v>148</v>
      </c>
      <c r="E231" s="243" t="s">
        <v>1</v>
      </c>
      <c r="F231" s="244" t="s">
        <v>186</v>
      </c>
      <c r="G231" s="242"/>
      <c r="H231" s="245">
        <v>7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1" t="s">
        <v>148</v>
      </c>
      <c r="AU231" s="251" t="s">
        <v>86</v>
      </c>
      <c r="AV231" s="14" t="s">
        <v>86</v>
      </c>
      <c r="AW231" s="14" t="s">
        <v>32</v>
      </c>
      <c r="AX231" s="14" t="s">
        <v>84</v>
      </c>
      <c r="AY231" s="251" t="s">
        <v>139</v>
      </c>
    </row>
    <row r="232" s="2" customFormat="1" ht="24.15" customHeight="1">
      <c r="A232" s="39"/>
      <c r="B232" s="40"/>
      <c r="C232" s="216" t="s">
        <v>254</v>
      </c>
      <c r="D232" s="216" t="s">
        <v>142</v>
      </c>
      <c r="E232" s="217" t="s">
        <v>255</v>
      </c>
      <c r="F232" s="218" t="s">
        <v>256</v>
      </c>
      <c r="G232" s="219" t="s">
        <v>206</v>
      </c>
      <c r="H232" s="220">
        <v>1</v>
      </c>
      <c r="I232" s="221"/>
      <c r="J232" s="222">
        <f>ROUND(I232*H232,2)</f>
        <v>0</v>
      </c>
      <c r="K232" s="223"/>
      <c r="L232" s="45"/>
      <c r="M232" s="224" t="s">
        <v>1</v>
      </c>
      <c r="N232" s="225" t="s">
        <v>41</v>
      </c>
      <c r="O232" s="92"/>
      <c r="P232" s="226">
        <f>O232*H232</f>
        <v>0</v>
      </c>
      <c r="Q232" s="226">
        <v>0.01316</v>
      </c>
      <c r="R232" s="226">
        <f>Q232*H232</f>
        <v>0.01316</v>
      </c>
      <c r="S232" s="226">
        <v>0</v>
      </c>
      <c r="T232" s="22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8" t="s">
        <v>146</v>
      </c>
      <c r="AT232" s="228" t="s">
        <v>142</v>
      </c>
      <c r="AU232" s="228" t="s">
        <v>86</v>
      </c>
      <c r="AY232" s="18" t="s">
        <v>139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8" t="s">
        <v>84</v>
      </c>
      <c r="BK232" s="229">
        <f>ROUND(I232*H232,2)</f>
        <v>0</v>
      </c>
      <c r="BL232" s="18" t="s">
        <v>146</v>
      </c>
      <c r="BM232" s="228" t="s">
        <v>257</v>
      </c>
    </row>
    <row r="233" s="13" customFormat="1">
      <c r="A233" s="13"/>
      <c r="B233" s="230"/>
      <c r="C233" s="231"/>
      <c r="D233" s="232" t="s">
        <v>148</v>
      </c>
      <c r="E233" s="233" t="s">
        <v>1</v>
      </c>
      <c r="F233" s="234" t="s">
        <v>258</v>
      </c>
      <c r="G233" s="231"/>
      <c r="H233" s="233" t="s">
        <v>1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0" t="s">
        <v>148</v>
      </c>
      <c r="AU233" s="240" t="s">
        <v>86</v>
      </c>
      <c r="AV233" s="13" t="s">
        <v>84</v>
      </c>
      <c r="AW233" s="13" t="s">
        <v>32</v>
      </c>
      <c r="AX233" s="13" t="s">
        <v>76</v>
      </c>
      <c r="AY233" s="240" t="s">
        <v>139</v>
      </c>
    </row>
    <row r="234" s="14" customFormat="1">
      <c r="A234" s="14"/>
      <c r="B234" s="241"/>
      <c r="C234" s="242"/>
      <c r="D234" s="232" t="s">
        <v>148</v>
      </c>
      <c r="E234" s="243" t="s">
        <v>1</v>
      </c>
      <c r="F234" s="244" t="s">
        <v>84</v>
      </c>
      <c r="G234" s="242"/>
      <c r="H234" s="245">
        <v>1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1" t="s">
        <v>148</v>
      </c>
      <c r="AU234" s="251" t="s">
        <v>86</v>
      </c>
      <c r="AV234" s="14" t="s">
        <v>86</v>
      </c>
      <c r="AW234" s="14" t="s">
        <v>32</v>
      </c>
      <c r="AX234" s="14" t="s">
        <v>84</v>
      </c>
      <c r="AY234" s="251" t="s">
        <v>139</v>
      </c>
    </row>
    <row r="235" s="2" customFormat="1" ht="33" customHeight="1">
      <c r="A235" s="39"/>
      <c r="B235" s="40"/>
      <c r="C235" s="216" t="s">
        <v>259</v>
      </c>
      <c r="D235" s="216" t="s">
        <v>142</v>
      </c>
      <c r="E235" s="217" t="s">
        <v>260</v>
      </c>
      <c r="F235" s="218" t="s">
        <v>261</v>
      </c>
      <c r="G235" s="219" t="s">
        <v>145</v>
      </c>
      <c r="H235" s="220">
        <v>0.87</v>
      </c>
      <c r="I235" s="221"/>
      <c r="J235" s="222">
        <f>ROUND(I235*H235,2)</f>
        <v>0</v>
      </c>
      <c r="K235" s="223"/>
      <c r="L235" s="45"/>
      <c r="M235" s="224" t="s">
        <v>1</v>
      </c>
      <c r="N235" s="225" t="s">
        <v>41</v>
      </c>
      <c r="O235" s="92"/>
      <c r="P235" s="226">
        <f>O235*H235</f>
        <v>0</v>
      </c>
      <c r="Q235" s="226">
        <v>2.3010199999999998</v>
      </c>
      <c r="R235" s="226">
        <f>Q235*H235</f>
        <v>2.0018873999999998</v>
      </c>
      <c r="S235" s="226">
        <v>0</v>
      </c>
      <c r="T235" s="22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8" t="s">
        <v>146</v>
      </c>
      <c r="AT235" s="228" t="s">
        <v>142</v>
      </c>
      <c r="AU235" s="228" t="s">
        <v>86</v>
      </c>
      <c r="AY235" s="18" t="s">
        <v>139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8" t="s">
        <v>84</v>
      </c>
      <c r="BK235" s="229">
        <f>ROUND(I235*H235,2)</f>
        <v>0</v>
      </c>
      <c r="BL235" s="18" t="s">
        <v>146</v>
      </c>
      <c r="BM235" s="228" t="s">
        <v>262</v>
      </c>
    </row>
    <row r="236" s="13" customFormat="1">
      <c r="A236" s="13"/>
      <c r="B236" s="230"/>
      <c r="C236" s="231"/>
      <c r="D236" s="232" t="s">
        <v>148</v>
      </c>
      <c r="E236" s="233" t="s">
        <v>1</v>
      </c>
      <c r="F236" s="234" t="s">
        <v>263</v>
      </c>
      <c r="G236" s="231"/>
      <c r="H236" s="233" t="s">
        <v>1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0" t="s">
        <v>148</v>
      </c>
      <c r="AU236" s="240" t="s">
        <v>86</v>
      </c>
      <c r="AV236" s="13" t="s">
        <v>84</v>
      </c>
      <c r="AW236" s="13" t="s">
        <v>32</v>
      </c>
      <c r="AX236" s="13" t="s">
        <v>76</v>
      </c>
      <c r="AY236" s="240" t="s">
        <v>139</v>
      </c>
    </row>
    <row r="237" s="14" customFormat="1">
      <c r="A237" s="14"/>
      <c r="B237" s="241"/>
      <c r="C237" s="242"/>
      <c r="D237" s="232" t="s">
        <v>148</v>
      </c>
      <c r="E237" s="243" t="s">
        <v>1</v>
      </c>
      <c r="F237" s="244" t="s">
        <v>264</v>
      </c>
      <c r="G237" s="242"/>
      <c r="H237" s="245">
        <v>0.87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1" t="s">
        <v>148</v>
      </c>
      <c r="AU237" s="251" t="s">
        <v>86</v>
      </c>
      <c r="AV237" s="14" t="s">
        <v>86</v>
      </c>
      <c r="AW237" s="14" t="s">
        <v>32</v>
      </c>
      <c r="AX237" s="14" t="s">
        <v>84</v>
      </c>
      <c r="AY237" s="251" t="s">
        <v>139</v>
      </c>
    </row>
    <row r="238" s="2" customFormat="1" ht="24.15" customHeight="1">
      <c r="A238" s="39"/>
      <c r="B238" s="40"/>
      <c r="C238" s="216" t="s">
        <v>265</v>
      </c>
      <c r="D238" s="216" t="s">
        <v>142</v>
      </c>
      <c r="E238" s="217" t="s">
        <v>266</v>
      </c>
      <c r="F238" s="218" t="s">
        <v>267</v>
      </c>
      <c r="G238" s="219" t="s">
        <v>145</v>
      </c>
      <c r="H238" s="220">
        <v>0.87</v>
      </c>
      <c r="I238" s="221"/>
      <c r="J238" s="222">
        <f>ROUND(I238*H238,2)</f>
        <v>0</v>
      </c>
      <c r="K238" s="223"/>
      <c r="L238" s="45"/>
      <c r="M238" s="224" t="s">
        <v>1</v>
      </c>
      <c r="N238" s="225" t="s">
        <v>41</v>
      </c>
      <c r="O238" s="92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8" t="s">
        <v>146</v>
      </c>
      <c r="AT238" s="228" t="s">
        <v>142</v>
      </c>
      <c r="AU238" s="228" t="s">
        <v>86</v>
      </c>
      <c r="AY238" s="18" t="s">
        <v>139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8" t="s">
        <v>84</v>
      </c>
      <c r="BK238" s="229">
        <f>ROUND(I238*H238,2)</f>
        <v>0</v>
      </c>
      <c r="BL238" s="18" t="s">
        <v>146</v>
      </c>
      <c r="BM238" s="228" t="s">
        <v>268</v>
      </c>
    </row>
    <row r="239" s="2" customFormat="1" ht="33" customHeight="1">
      <c r="A239" s="39"/>
      <c r="B239" s="40"/>
      <c r="C239" s="216" t="s">
        <v>269</v>
      </c>
      <c r="D239" s="216" t="s">
        <v>142</v>
      </c>
      <c r="E239" s="217" t="s">
        <v>270</v>
      </c>
      <c r="F239" s="218" t="s">
        <v>271</v>
      </c>
      <c r="G239" s="219" t="s">
        <v>145</v>
      </c>
      <c r="H239" s="220">
        <v>0.87</v>
      </c>
      <c r="I239" s="221"/>
      <c r="J239" s="222">
        <f>ROUND(I239*H239,2)</f>
        <v>0</v>
      </c>
      <c r="K239" s="223"/>
      <c r="L239" s="45"/>
      <c r="M239" s="224" t="s">
        <v>1</v>
      </c>
      <c r="N239" s="225" t="s">
        <v>41</v>
      </c>
      <c r="O239" s="92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8" t="s">
        <v>146</v>
      </c>
      <c r="AT239" s="228" t="s">
        <v>142</v>
      </c>
      <c r="AU239" s="228" t="s">
        <v>86</v>
      </c>
      <c r="AY239" s="18" t="s">
        <v>139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8" t="s">
        <v>84</v>
      </c>
      <c r="BK239" s="229">
        <f>ROUND(I239*H239,2)</f>
        <v>0</v>
      </c>
      <c r="BL239" s="18" t="s">
        <v>146</v>
      </c>
      <c r="BM239" s="228" t="s">
        <v>272</v>
      </c>
    </row>
    <row r="240" s="2" customFormat="1" ht="16.5" customHeight="1">
      <c r="A240" s="39"/>
      <c r="B240" s="40"/>
      <c r="C240" s="216" t="s">
        <v>273</v>
      </c>
      <c r="D240" s="216" t="s">
        <v>142</v>
      </c>
      <c r="E240" s="217" t="s">
        <v>274</v>
      </c>
      <c r="F240" s="218" t="s">
        <v>275</v>
      </c>
      <c r="G240" s="219" t="s">
        <v>156</v>
      </c>
      <c r="H240" s="220">
        <v>0.034000000000000002</v>
      </c>
      <c r="I240" s="221"/>
      <c r="J240" s="222">
        <f>ROUND(I240*H240,2)</f>
        <v>0</v>
      </c>
      <c r="K240" s="223"/>
      <c r="L240" s="45"/>
      <c r="M240" s="224" t="s">
        <v>1</v>
      </c>
      <c r="N240" s="225" t="s">
        <v>41</v>
      </c>
      <c r="O240" s="92"/>
      <c r="P240" s="226">
        <f>O240*H240</f>
        <v>0</v>
      </c>
      <c r="Q240" s="226">
        <v>1.06277</v>
      </c>
      <c r="R240" s="226">
        <f>Q240*H240</f>
        <v>0.036134180000000002</v>
      </c>
      <c r="S240" s="226">
        <v>0</v>
      </c>
      <c r="T240" s="22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8" t="s">
        <v>146</v>
      </c>
      <c r="AT240" s="228" t="s">
        <v>142</v>
      </c>
      <c r="AU240" s="228" t="s">
        <v>86</v>
      </c>
      <c r="AY240" s="18" t="s">
        <v>139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8" t="s">
        <v>84</v>
      </c>
      <c r="BK240" s="229">
        <f>ROUND(I240*H240,2)</f>
        <v>0</v>
      </c>
      <c r="BL240" s="18" t="s">
        <v>146</v>
      </c>
      <c r="BM240" s="228" t="s">
        <v>276</v>
      </c>
    </row>
    <row r="241" s="13" customFormat="1">
      <c r="A241" s="13"/>
      <c r="B241" s="230"/>
      <c r="C241" s="231"/>
      <c r="D241" s="232" t="s">
        <v>148</v>
      </c>
      <c r="E241" s="233" t="s">
        <v>1</v>
      </c>
      <c r="F241" s="234" t="s">
        <v>263</v>
      </c>
      <c r="G241" s="231"/>
      <c r="H241" s="233" t="s">
        <v>1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148</v>
      </c>
      <c r="AU241" s="240" t="s">
        <v>86</v>
      </c>
      <c r="AV241" s="13" t="s">
        <v>84</v>
      </c>
      <c r="AW241" s="13" t="s">
        <v>32</v>
      </c>
      <c r="AX241" s="13" t="s">
        <v>76</v>
      </c>
      <c r="AY241" s="240" t="s">
        <v>139</v>
      </c>
    </row>
    <row r="242" s="14" customFormat="1">
      <c r="A242" s="14"/>
      <c r="B242" s="241"/>
      <c r="C242" s="242"/>
      <c r="D242" s="232" t="s">
        <v>148</v>
      </c>
      <c r="E242" s="243" t="s">
        <v>1</v>
      </c>
      <c r="F242" s="244" t="s">
        <v>277</v>
      </c>
      <c r="G242" s="242"/>
      <c r="H242" s="245">
        <v>0.034000000000000002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1" t="s">
        <v>148</v>
      </c>
      <c r="AU242" s="251" t="s">
        <v>86</v>
      </c>
      <c r="AV242" s="14" t="s">
        <v>86</v>
      </c>
      <c r="AW242" s="14" t="s">
        <v>32</v>
      </c>
      <c r="AX242" s="14" t="s">
        <v>84</v>
      </c>
      <c r="AY242" s="251" t="s">
        <v>139</v>
      </c>
    </row>
    <row r="243" s="2" customFormat="1" ht="24.15" customHeight="1">
      <c r="A243" s="39"/>
      <c r="B243" s="40"/>
      <c r="C243" s="216" t="s">
        <v>278</v>
      </c>
      <c r="D243" s="216" t="s">
        <v>142</v>
      </c>
      <c r="E243" s="217" t="s">
        <v>279</v>
      </c>
      <c r="F243" s="218" t="s">
        <v>280</v>
      </c>
      <c r="G243" s="219" t="s">
        <v>206</v>
      </c>
      <c r="H243" s="220">
        <v>1</v>
      </c>
      <c r="I243" s="221"/>
      <c r="J243" s="222">
        <f>ROUND(I243*H243,2)</f>
        <v>0</v>
      </c>
      <c r="K243" s="223"/>
      <c r="L243" s="45"/>
      <c r="M243" s="224" t="s">
        <v>1</v>
      </c>
      <c r="N243" s="225" t="s">
        <v>41</v>
      </c>
      <c r="O243" s="92"/>
      <c r="P243" s="226">
        <f>O243*H243</f>
        <v>0</v>
      </c>
      <c r="Q243" s="226">
        <v>0.00048000000000000001</v>
      </c>
      <c r="R243" s="226">
        <f>Q243*H243</f>
        <v>0.00048000000000000001</v>
      </c>
      <c r="S243" s="226">
        <v>0</v>
      </c>
      <c r="T243" s="22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8" t="s">
        <v>146</v>
      </c>
      <c r="AT243" s="228" t="s">
        <v>142</v>
      </c>
      <c r="AU243" s="228" t="s">
        <v>86</v>
      </c>
      <c r="AY243" s="18" t="s">
        <v>139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8" t="s">
        <v>84</v>
      </c>
      <c r="BK243" s="229">
        <f>ROUND(I243*H243,2)</f>
        <v>0</v>
      </c>
      <c r="BL243" s="18" t="s">
        <v>146</v>
      </c>
      <c r="BM243" s="228" t="s">
        <v>281</v>
      </c>
    </row>
    <row r="244" s="13" customFormat="1">
      <c r="A244" s="13"/>
      <c r="B244" s="230"/>
      <c r="C244" s="231"/>
      <c r="D244" s="232" t="s">
        <v>148</v>
      </c>
      <c r="E244" s="233" t="s">
        <v>1</v>
      </c>
      <c r="F244" s="234" t="s">
        <v>282</v>
      </c>
      <c r="G244" s="231"/>
      <c r="H244" s="233" t="s">
        <v>1</v>
      </c>
      <c r="I244" s="235"/>
      <c r="J244" s="231"/>
      <c r="K244" s="231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148</v>
      </c>
      <c r="AU244" s="240" t="s">
        <v>86</v>
      </c>
      <c r="AV244" s="13" t="s">
        <v>84</v>
      </c>
      <c r="AW244" s="13" t="s">
        <v>32</v>
      </c>
      <c r="AX244" s="13" t="s">
        <v>76</v>
      </c>
      <c r="AY244" s="240" t="s">
        <v>139</v>
      </c>
    </row>
    <row r="245" s="14" customFormat="1">
      <c r="A245" s="14"/>
      <c r="B245" s="241"/>
      <c r="C245" s="242"/>
      <c r="D245" s="232" t="s">
        <v>148</v>
      </c>
      <c r="E245" s="243" t="s">
        <v>1</v>
      </c>
      <c r="F245" s="244" t="s">
        <v>84</v>
      </c>
      <c r="G245" s="242"/>
      <c r="H245" s="245">
        <v>1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1" t="s">
        <v>148</v>
      </c>
      <c r="AU245" s="251" t="s">
        <v>86</v>
      </c>
      <c r="AV245" s="14" t="s">
        <v>86</v>
      </c>
      <c r="AW245" s="14" t="s">
        <v>32</v>
      </c>
      <c r="AX245" s="14" t="s">
        <v>84</v>
      </c>
      <c r="AY245" s="251" t="s">
        <v>139</v>
      </c>
    </row>
    <row r="246" s="2" customFormat="1" ht="24.15" customHeight="1">
      <c r="A246" s="39"/>
      <c r="B246" s="40"/>
      <c r="C246" s="274" t="s">
        <v>7</v>
      </c>
      <c r="D246" s="274" t="s">
        <v>283</v>
      </c>
      <c r="E246" s="275" t="s">
        <v>284</v>
      </c>
      <c r="F246" s="276" t="s">
        <v>285</v>
      </c>
      <c r="G246" s="277" t="s">
        <v>206</v>
      </c>
      <c r="H246" s="278">
        <v>1</v>
      </c>
      <c r="I246" s="279"/>
      <c r="J246" s="280">
        <f>ROUND(I246*H246,2)</f>
        <v>0</v>
      </c>
      <c r="K246" s="281"/>
      <c r="L246" s="282"/>
      <c r="M246" s="283" t="s">
        <v>1</v>
      </c>
      <c r="N246" s="284" t="s">
        <v>41</v>
      </c>
      <c r="O246" s="92"/>
      <c r="P246" s="226">
        <f>O246*H246</f>
        <v>0</v>
      </c>
      <c r="Q246" s="226">
        <v>0.01553</v>
      </c>
      <c r="R246" s="226">
        <f>Q246*H246</f>
        <v>0.01553</v>
      </c>
      <c r="S246" s="226">
        <v>0</v>
      </c>
      <c r="T246" s="22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8" t="s">
        <v>193</v>
      </c>
      <c r="AT246" s="228" t="s">
        <v>283</v>
      </c>
      <c r="AU246" s="228" t="s">
        <v>86</v>
      </c>
      <c r="AY246" s="18" t="s">
        <v>139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8" t="s">
        <v>84</v>
      </c>
      <c r="BK246" s="229">
        <f>ROUND(I246*H246,2)</f>
        <v>0</v>
      </c>
      <c r="BL246" s="18" t="s">
        <v>146</v>
      </c>
      <c r="BM246" s="228" t="s">
        <v>286</v>
      </c>
    </row>
    <row r="247" s="12" customFormat="1" ht="22.8" customHeight="1">
      <c r="A247" s="12"/>
      <c r="B247" s="200"/>
      <c r="C247" s="201"/>
      <c r="D247" s="202" t="s">
        <v>75</v>
      </c>
      <c r="E247" s="214" t="s">
        <v>199</v>
      </c>
      <c r="F247" s="214" t="s">
        <v>287</v>
      </c>
      <c r="G247" s="201"/>
      <c r="H247" s="201"/>
      <c r="I247" s="204"/>
      <c r="J247" s="215">
        <f>BK247</f>
        <v>0</v>
      </c>
      <c r="K247" s="201"/>
      <c r="L247" s="206"/>
      <c r="M247" s="207"/>
      <c r="N247" s="208"/>
      <c r="O247" s="208"/>
      <c r="P247" s="209">
        <f>SUM(P248:P381)</f>
        <v>0</v>
      </c>
      <c r="Q247" s="208"/>
      <c r="R247" s="209">
        <f>SUM(R248:R381)</f>
        <v>0.085863000000000009</v>
      </c>
      <c r="S247" s="208"/>
      <c r="T247" s="210">
        <f>SUM(T248:T381)</f>
        <v>25.317763999999997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1" t="s">
        <v>84</v>
      </c>
      <c r="AT247" s="212" t="s">
        <v>75</v>
      </c>
      <c r="AU247" s="212" t="s">
        <v>84</v>
      </c>
      <c r="AY247" s="211" t="s">
        <v>139</v>
      </c>
      <c r="BK247" s="213">
        <f>SUM(BK248:BK381)</f>
        <v>0</v>
      </c>
    </row>
    <row r="248" s="2" customFormat="1" ht="33" customHeight="1">
      <c r="A248" s="39"/>
      <c r="B248" s="40"/>
      <c r="C248" s="216" t="s">
        <v>288</v>
      </c>
      <c r="D248" s="216" t="s">
        <v>142</v>
      </c>
      <c r="E248" s="217" t="s">
        <v>289</v>
      </c>
      <c r="F248" s="218" t="s">
        <v>290</v>
      </c>
      <c r="G248" s="219" t="s">
        <v>165</v>
      </c>
      <c r="H248" s="220">
        <v>206.5</v>
      </c>
      <c r="I248" s="221"/>
      <c r="J248" s="222">
        <f>ROUND(I248*H248,2)</f>
        <v>0</v>
      </c>
      <c r="K248" s="223"/>
      <c r="L248" s="45"/>
      <c r="M248" s="224" t="s">
        <v>1</v>
      </c>
      <c r="N248" s="225" t="s">
        <v>41</v>
      </c>
      <c r="O248" s="92"/>
      <c r="P248" s="226">
        <f>O248*H248</f>
        <v>0</v>
      </c>
      <c r="Q248" s="226">
        <v>0.00012999999999999999</v>
      </c>
      <c r="R248" s="226">
        <f>Q248*H248</f>
        <v>0.026844999999999997</v>
      </c>
      <c r="S248" s="226">
        <v>0</v>
      </c>
      <c r="T248" s="22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8" t="s">
        <v>146</v>
      </c>
      <c r="AT248" s="228" t="s">
        <v>142</v>
      </c>
      <c r="AU248" s="228" t="s">
        <v>86</v>
      </c>
      <c r="AY248" s="18" t="s">
        <v>139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8" t="s">
        <v>84</v>
      </c>
      <c r="BK248" s="229">
        <f>ROUND(I248*H248,2)</f>
        <v>0</v>
      </c>
      <c r="BL248" s="18" t="s">
        <v>146</v>
      </c>
      <c r="BM248" s="228" t="s">
        <v>291</v>
      </c>
    </row>
    <row r="249" s="13" customFormat="1">
      <c r="A249" s="13"/>
      <c r="B249" s="230"/>
      <c r="C249" s="231"/>
      <c r="D249" s="232" t="s">
        <v>148</v>
      </c>
      <c r="E249" s="233" t="s">
        <v>1</v>
      </c>
      <c r="F249" s="234" t="s">
        <v>292</v>
      </c>
      <c r="G249" s="231"/>
      <c r="H249" s="233" t="s">
        <v>1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0" t="s">
        <v>148</v>
      </c>
      <c r="AU249" s="240" t="s">
        <v>86</v>
      </c>
      <c r="AV249" s="13" t="s">
        <v>84</v>
      </c>
      <c r="AW249" s="13" t="s">
        <v>32</v>
      </c>
      <c r="AX249" s="13" t="s">
        <v>76</v>
      </c>
      <c r="AY249" s="240" t="s">
        <v>139</v>
      </c>
    </row>
    <row r="250" s="14" customFormat="1">
      <c r="A250" s="14"/>
      <c r="B250" s="241"/>
      <c r="C250" s="242"/>
      <c r="D250" s="232" t="s">
        <v>148</v>
      </c>
      <c r="E250" s="243" t="s">
        <v>1</v>
      </c>
      <c r="F250" s="244" t="s">
        <v>293</v>
      </c>
      <c r="G250" s="242"/>
      <c r="H250" s="245">
        <v>206.5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1" t="s">
        <v>148</v>
      </c>
      <c r="AU250" s="251" t="s">
        <v>86</v>
      </c>
      <c r="AV250" s="14" t="s">
        <v>86</v>
      </c>
      <c r="AW250" s="14" t="s">
        <v>32</v>
      </c>
      <c r="AX250" s="14" t="s">
        <v>84</v>
      </c>
      <c r="AY250" s="251" t="s">
        <v>139</v>
      </c>
    </row>
    <row r="251" s="2" customFormat="1" ht="21.75" customHeight="1">
      <c r="A251" s="39"/>
      <c r="B251" s="40"/>
      <c r="C251" s="216" t="s">
        <v>294</v>
      </c>
      <c r="D251" s="216" t="s">
        <v>142</v>
      </c>
      <c r="E251" s="217" t="s">
        <v>295</v>
      </c>
      <c r="F251" s="218" t="s">
        <v>296</v>
      </c>
      <c r="G251" s="219" t="s">
        <v>297</v>
      </c>
      <c r="H251" s="220">
        <v>2</v>
      </c>
      <c r="I251" s="221"/>
      <c r="J251" s="222">
        <f>ROUND(I251*H251,2)</f>
        <v>0</v>
      </c>
      <c r="K251" s="223"/>
      <c r="L251" s="45"/>
      <c r="M251" s="224" t="s">
        <v>1</v>
      </c>
      <c r="N251" s="225" t="s">
        <v>41</v>
      </c>
      <c r="O251" s="92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8" t="s">
        <v>146</v>
      </c>
      <c r="AT251" s="228" t="s">
        <v>142</v>
      </c>
      <c r="AU251" s="228" t="s">
        <v>86</v>
      </c>
      <c r="AY251" s="18" t="s">
        <v>139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8" t="s">
        <v>84</v>
      </c>
      <c r="BK251" s="229">
        <f>ROUND(I251*H251,2)</f>
        <v>0</v>
      </c>
      <c r="BL251" s="18" t="s">
        <v>146</v>
      </c>
      <c r="BM251" s="228" t="s">
        <v>298</v>
      </c>
    </row>
    <row r="252" s="13" customFormat="1">
      <c r="A252" s="13"/>
      <c r="B252" s="230"/>
      <c r="C252" s="231"/>
      <c r="D252" s="232" t="s">
        <v>148</v>
      </c>
      <c r="E252" s="233" t="s">
        <v>1</v>
      </c>
      <c r="F252" s="234" t="s">
        <v>299</v>
      </c>
      <c r="G252" s="231"/>
      <c r="H252" s="233" t="s">
        <v>1</v>
      </c>
      <c r="I252" s="235"/>
      <c r="J252" s="231"/>
      <c r="K252" s="231"/>
      <c r="L252" s="236"/>
      <c r="M252" s="237"/>
      <c r="N252" s="238"/>
      <c r="O252" s="238"/>
      <c r="P252" s="238"/>
      <c r="Q252" s="238"/>
      <c r="R252" s="238"/>
      <c r="S252" s="238"/>
      <c r="T252" s="23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0" t="s">
        <v>148</v>
      </c>
      <c r="AU252" s="240" t="s">
        <v>86</v>
      </c>
      <c r="AV252" s="13" t="s">
        <v>84</v>
      </c>
      <c r="AW252" s="13" t="s">
        <v>32</v>
      </c>
      <c r="AX252" s="13" t="s">
        <v>76</v>
      </c>
      <c r="AY252" s="240" t="s">
        <v>139</v>
      </c>
    </row>
    <row r="253" s="14" customFormat="1">
      <c r="A253" s="14"/>
      <c r="B253" s="241"/>
      <c r="C253" s="242"/>
      <c r="D253" s="232" t="s">
        <v>148</v>
      </c>
      <c r="E253" s="243" t="s">
        <v>1</v>
      </c>
      <c r="F253" s="244" t="s">
        <v>86</v>
      </c>
      <c r="G253" s="242"/>
      <c r="H253" s="245">
        <v>2</v>
      </c>
      <c r="I253" s="246"/>
      <c r="J253" s="242"/>
      <c r="K253" s="242"/>
      <c r="L253" s="247"/>
      <c r="M253" s="248"/>
      <c r="N253" s="249"/>
      <c r="O253" s="249"/>
      <c r="P253" s="249"/>
      <c r="Q253" s="249"/>
      <c r="R253" s="249"/>
      <c r="S253" s="249"/>
      <c r="T253" s="25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1" t="s">
        <v>148</v>
      </c>
      <c r="AU253" s="251" t="s">
        <v>86</v>
      </c>
      <c r="AV253" s="14" t="s">
        <v>86</v>
      </c>
      <c r="AW253" s="14" t="s">
        <v>32</v>
      </c>
      <c r="AX253" s="14" t="s">
        <v>84</v>
      </c>
      <c r="AY253" s="251" t="s">
        <v>139</v>
      </c>
    </row>
    <row r="254" s="2" customFormat="1" ht="24.15" customHeight="1">
      <c r="A254" s="39"/>
      <c r="B254" s="40"/>
      <c r="C254" s="216" t="s">
        <v>300</v>
      </c>
      <c r="D254" s="216" t="s">
        <v>142</v>
      </c>
      <c r="E254" s="217" t="s">
        <v>301</v>
      </c>
      <c r="F254" s="218" t="s">
        <v>302</v>
      </c>
      <c r="G254" s="219" t="s">
        <v>297</v>
      </c>
      <c r="H254" s="220">
        <v>28</v>
      </c>
      <c r="I254" s="221"/>
      <c r="J254" s="222">
        <f>ROUND(I254*H254,2)</f>
        <v>0</v>
      </c>
      <c r="K254" s="223"/>
      <c r="L254" s="45"/>
      <c r="M254" s="224" t="s">
        <v>1</v>
      </c>
      <c r="N254" s="225" t="s">
        <v>41</v>
      </c>
      <c r="O254" s="92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8" t="s">
        <v>146</v>
      </c>
      <c r="AT254" s="228" t="s">
        <v>142</v>
      </c>
      <c r="AU254" s="228" t="s">
        <v>86</v>
      </c>
      <c r="AY254" s="18" t="s">
        <v>139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8" t="s">
        <v>84</v>
      </c>
      <c r="BK254" s="229">
        <f>ROUND(I254*H254,2)</f>
        <v>0</v>
      </c>
      <c r="BL254" s="18" t="s">
        <v>146</v>
      </c>
      <c r="BM254" s="228" t="s">
        <v>303</v>
      </c>
    </row>
    <row r="255" s="14" customFormat="1">
      <c r="A255" s="14"/>
      <c r="B255" s="241"/>
      <c r="C255" s="242"/>
      <c r="D255" s="232" t="s">
        <v>148</v>
      </c>
      <c r="E255" s="243" t="s">
        <v>1</v>
      </c>
      <c r="F255" s="244" t="s">
        <v>304</v>
      </c>
      <c r="G255" s="242"/>
      <c r="H255" s="245">
        <v>28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1" t="s">
        <v>148</v>
      </c>
      <c r="AU255" s="251" t="s">
        <v>86</v>
      </c>
      <c r="AV255" s="14" t="s">
        <v>86</v>
      </c>
      <c r="AW255" s="14" t="s">
        <v>32</v>
      </c>
      <c r="AX255" s="14" t="s">
        <v>84</v>
      </c>
      <c r="AY255" s="251" t="s">
        <v>139</v>
      </c>
    </row>
    <row r="256" s="2" customFormat="1" ht="24.15" customHeight="1">
      <c r="A256" s="39"/>
      <c r="B256" s="40"/>
      <c r="C256" s="216" t="s">
        <v>192</v>
      </c>
      <c r="D256" s="216" t="s">
        <v>142</v>
      </c>
      <c r="E256" s="217" t="s">
        <v>305</v>
      </c>
      <c r="F256" s="218" t="s">
        <v>306</v>
      </c>
      <c r="G256" s="219" t="s">
        <v>297</v>
      </c>
      <c r="H256" s="220">
        <v>2</v>
      </c>
      <c r="I256" s="221"/>
      <c r="J256" s="222">
        <f>ROUND(I256*H256,2)</f>
        <v>0</v>
      </c>
      <c r="K256" s="223"/>
      <c r="L256" s="45"/>
      <c r="M256" s="224" t="s">
        <v>1</v>
      </c>
      <c r="N256" s="225" t="s">
        <v>41</v>
      </c>
      <c r="O256" s="92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8" t="s">
        <v>146</v>
      </c>
      <c r="AT256" s="228" t="s">
        <v>142</v>
      </c>
      <c r="AU256" s="228" t="s">
        <v>86</v>
      </c>
      <c r="AY256" s="18" t="s">
        <v>139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8" t="s">
        <v>84</v>
      </c>
      <c r="BK256" s="229">
        <f>ROUND(I256*H256,2)</f>
        <v>0</v>
      </c>
      <c r="BL256" s="18" t="s">
        <v>146</v>
      </c>
      <c r="BM256" s="228" t="s">
        <v>307</v>
      </c>
    </row>
    <row r="257" s="2" customFormat="1" ht="24.15" customHeight="1">
      <c r="A257" s="39"/>
      <c r="B257" s="40"/>
      <c r="C257" s="216" t="s">
        <v>308</v>
      </c>
      <c r="D257" s="216" t="s">
        <v>142</v>
      </c>
      <c r="E257" s="217" t="s">
        <v>309</v>
      </c>
      <c r="F257" s="218" t="s">
        <v>310</v>
      </c>
      <c r="G257" s="219" t="s">
        <v>165</v>
      </c>
      <c r="H257" s="220">
        <v>206.5</v>
      </c>
      <c r="I257" s="221"/>
      <c r="J257" s="222">
        <f>ROUND(I257*H257,2)</f>
        <v>0</v>
      </c>
      <c r="K257" s="223"/>
      <c r="L257" s="45"/>
      <c r="M257" s="224" t="s">
        <v>1</v>
      </c>
      <c r="N257" s="225" t="s">
        <v>41</v>
      </c>
      <c r="O257" s="92"/>
      <c r="P257" s="226">
        <f>O257*H257</f>
        <v>0</v>
      </c>
      <c r="Q257" s="226">
        <v>4.0000000000000003E-05</v>
      </c>
      <c r="R257" s="226">
        <f>Q257*H257</f>
        <v>0.00826</v>
      </c>
      <c r="S257" s="226">
        <v>0</v>
      </c>
      <c r="T257" s="22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8" t="s">
        <v>146</v>
      </c>
      <c r="AT257" s="228" t="s">
        <v>142</v>
      </c>
      <c r="AU257" s="228" t="s">
        <v>86</v>
      </c>
      <c r="AY257" s="18" t="s">
        <v>139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8" t="s">
        <v>84</v>
      </c>
      <c r="BK257" s="229">
        <f>ROUND(I257*H257,2)</f>
        <v>0</v>
      </c>
      <c r="BL257" s="18" t="s">
        <v>146</v>
      </c>
      <c r="BM257" s="228" t="s">
        <v>311</v>
      </c>
    </row>
    <row r="258" s="13" customFormat="1">
      <c r="A258" s="13"/>
      <c r="B258" s="230"/>
      <c r="C258" s="231"/>
      <c r="D258" s="232" t="s">
        <v>148</v>
      </c>
      <c r="E258" s="233" t="s">
        <v>1</v>
      </c>
      <c r="F258" s="234" t="s">
        <v>292</v>
      </c>
      <c r="G258" s="231"/>
      <c r="H258" s="233" t="s">
        <v>1</v>
      </c>
      <c r="I258" s="235"/>
      <c r="J258" s="231"/>
      <c r="K258" s="231"/>
      <c r="L258" s="236"/>
      <c r="M258" s="237"/>
      <c r="N258" s="238"/>
      <c r="O258" s="238"/>
      <c r="P258" s="238"/>
      <c r="Q258" s="238"/>
      <c r="R258" s="238"/>
      <c r="S258" s="238"/>
      <c r="T258" s="23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0" t="s">
        <v>148</v>
      </c>
      <c r="AU258" s="240" t="s">
        <v>86</v>
      </c>
      <c r="AV258" s="13" t="s">
        <v>84</v>
      </c>
      <c r="AW258" s="13" t="s">
        <v>32</v>
      </c>
      <c r="AX258" s="13" t="s">
        <v>76</v>
      </c>
      <c r="AY258" s="240" t="s">
        <v>139</v>
      </c>
    </row>
    <row r="259" s="14" customFormat="1">
      <c r="A259" s="14"/>
      <c r="B259" s="241"/>
      <c r="C259" s="242"/>
      <c r="D259" s="232" t="s">
        <v>148</v>
      </c>
      <c r="E259" s="243" t="s">
        <v>1</v>
      </c>
      <c r="F259" s="244" t="s">
        <v>293</v>
      </c>
      <c r="G259" s="242"/>
      <c r="H259" s="245">
        <v>206.5</v>
      </c>
      <c r="I259" s="246"/>
      <c r="J259" s="242"/>
      <c r="K259" s="242"/>
      <c r="L259" s="247"/>
      <c r="M259" s="248"/>
      <c r="N259" s="249"/>
      <c r="O259" s="249"/>
      <c r="P259" s="249"/>
      <c r="Q259" s="249"/>
      <c r="R259" s="249"/>
      <c r="S259" s="249"/>
      <c r="T259" s="25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1" t="s">
        <v>148</v>
      </c>
      <c r="AU259" s="251" t="s">
        <v>86</v>
      </c>
      <c r="AV259" s="14" t="s">
        <v>86</v>
      </c>
      <c r="AW259" s="14" t="s">
        <v>32</v>
      </c>
      <c r="AX259" s="14" t="s">
        <v>84</v>
      </c>
      <c r="AY259" s="251" t="s">
        <v>139</v>
      </c>
    </row>
    <row r="260" s="2" customFormat="1" ht="16.5" customHeight="1">
      <c r="A260" s="39"/>
      <c r="B260" s="40"/>
      <c r="C260" s="216" t="s">
        <v>312</v>
      </c>
      <c r="D260" s="216" t="s">
        <v>142</v>
      </c>
      <c r="E260" s="217" t="s">
        <v>313</v>
      </c>
      <c r="F260" s="218" t="s">
        <v>314</v>
      </c>
      <c r="G260" s="219" t="s">
        <v>206</v>
      </c>
      <c r="H260" s="220">
        <v>2</v>
      </c>
      <c r="I260" s="221"/>
      <c r="J260" s="222">
        <f>ROUND(I260*H260,2)</f>
        <v>0</v>
      </c>
      <c r="K260" s="223"/>
      <c r="L260" s="45"/>
      <c r="M260" s="224" t="s">
        <v>1</v>
      </c>
      <c r="N260" s="225" t="s">
        <v>41</v>
      </c>
      <c r="O260" s="92"/>
      <c r="P260" s="226">
        <f>O260*H260</f>
        <v>0</v>
      </c>
      <c r="Q260" s="226">
        <v>0.00011</v>
      </c>
      <c r="R260" s="226">
        <f>Q260*H260</f>
        <v>0.00022000000000000001</v>
      </c>
      <c r="S260" s="226">
        <v>0</v>
      </c>
      <c r="T260" s="22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8" t="s">
        <v>146</v>
      </c>
      <c r="AT260" s="228" t="s">
        <v>142</v>
      </c>
      <c r="AU260" s="228" t="s">
        <v>86</v>
      </c>
      <c r="AY260" s="18" t="s">
        <v>139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8" t="s">
        <v>84</v>
      </c>
      <c r="BK260" s="229">
        <f>ROUND(I260*H260,2)</f>
        <v>0</v>
      </c>
      <c r="BL260" s="18" t="s">
        <v>146</v>
      </c>
      <c r="BM260" s="228" t="s">
        <v>315</v>
      </c>
    </row>
    <row r="261" s="2" customFormat="1" ht="16.5" customHeight="1">
      <c r="A261" s="39"/>
      <c r="B261" s="40"/>
      <c r="C261" s="274" t="s">
        <v>316</v>
      </c>
      <c r="D261" s="274" t="s">
        <v>283</v>
      </c>
      <c r="E261" s="275" t="s">
        <v>317</v>
      </c>
      <c r="F261" s="276" t="s">
        <v>318</v>
      </c>
      <c r="G261" s="277" t="s">
        <v>206</v>
      </c>
      <c r="H261" s="278">
        <v>2</v>
      </c>
      <c r="I261" s="279"/>
      <c r="J261" s="280">
        <f>ROUND(I261*H261,2)</f>
        <v>0</v>
      </c>
      <c r="K261" s="281"/>
      <c r="L261" s="282"/>
      <c r="M261" s="283" t="s">
        <v>1</v>
      </c>
      <c r="N261" s="284" t="s">
        <v>41</v>
      </c>
      <c r="O261" s="92"/>
      <c r="P261" s="226">
        <f>O261*H261</f>
        <v>0</v>
      </c>
      <c r="Q261" s="226">
        <v>0.012</v>
      </c>
      <c r="R261" s="226">
        <f>Q261*H261</f>
        <v>0.024</v>
      </c>
      <c r="S261" s="226">
        <v>0</v>
      </c>
      <c r="T261" s="22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8" t="s">
        <v>193</v>
      </c>
      <c r="AT261" s="228" t="s">
        <v>283</v>
      </c>
      <c r="AU261" s="228" t="s">
        <v>86</v>
      </c>
      <c r="AY261" s="18" t="s">
        <v>139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8" t="s">
        <v>84</v>
      </c>
      <c r="BK261" s="229">
        <f>ROUND(I261*H261,2)</f>
        <v>0</v>
      </c>
      <c r="BL261" s="18" t="s">
        <v>146</v>
      </c>
      <c r="BM261" s="228" t="s">
        <v>319</v>
      </c>
    </row>
    <row r="262" s="2" customFormat="1" ht="24.15" customHeight="1">
      <c r="A262" s="39"/>
      <c r="B262" s="40"/>
      <c r="C262" s="216" t="s">
        <v>320</v>
      </c>
      <c r="D262" s="216" t="s">
        <v>142</v>
      </c>
      <c r="E262" s="217" t="s">
        <v>321</v>
      </c>
      <c r="F262" s="218" t="s">
        <v>322</v>
      </c>
      <c r="G262" s="219" t="s">
        <v>206</v>
      </c>
      <c r="H262" s="220">
        <v>60</v>
      </c>
      <c r="I262" s="221"/>
      <c r="J262" s="222">
        <f>ROUND(I262*H262,2)</f>
        <v>0</v>
      </c>
      <c r="K262" s="223"/>
      <c r="L262" s="45"/>
      <c r="M262" s="224" t="s">
        <v>1</v>
      </c>
      <c r="N262" s="225" t="s">
        <v>41</v>
      </c>
      <c r="O262" s="92"/>
      <c r="P262" s="226">
        <f>O262*H262</f>
        <v>0</v>
      </c>
      <c r="Q262" s="226">
        <v>1.0000000000000001E-05</v>
      </c>
      <c r="R262" s="226">
        <f>Q262*H262</f>
        <v>0.00060000000000000006</v>
      </c>
      <c r="S262" s="226">
        <v>0</v>
      </c>
      <c r="T262" s="22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8" t="s">
        <v>146</v>
      </c>
      <c r="AT262" s="228" t="s">
        <v>142</v>
      </c>
      <c r="AU262" s="228" t="s">
        <v>86</v>
      </c>
      <c r="AY262" s="18" t="s">
        <v>139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8" t="s">
        <v>84</v>
      </c>
      <c r="BK262" s="229">
        <f>ROUND(I262*H262,2)</f>
        <v>0</v>
      </c>
      <c r="BL262" s="18" t="s">
        <v>146</v>
      </c>
      <c r="BM262" s="228" t="s">
        <v>323</v>
      </c>
    </row>
    <row r="263" s="13" customFormat="1">
      <c r="A263" s="13"/>
      <c r="B263" s="230"/>
      <c r="C263" s="231"/>
      <c r="D263" s="232" t="s">
        <v>148</v>
      </c>
      <c r="E263" s="233" t="s">
        <v>1</v>
      </c>
      <c r="F263" s="234" t="s">
        <v>324</v>
      </c>
      <c r="G263" s="231"/>
      <c r="H263" s="233" t="s">
        <v>1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0" t="s">
        <v>148</v>
      </c>
      <c r="AU263" s="240" t="s">
        <v>86</v>
      </c>
      <c r="AV263" s="13" t="s">
        <v>84</v>
      </c>
      <c r="AW263" s="13" t="s">
        <v>32</v>
      </c>
      <c r="AX263" s="13" t="s">
        <v>76</v>
      </c>
      <c r="AY263" s="240" t="s">
        <v>139</v>
      </c>
    </row>
    <row r="264" s="14" customFormat="1">
      <c r="A264" s="14"/>
      <c r="B264" s="241"/>
      <c r="C264" s="242"/>
      <c r="D264" s="232" t="s">
        <v>148</v>
      </c>
      <c r="E264" s="243" t="s">
        <v>1</v>
      </c>
      <c r="F264" s="244" t="s">
        <v>325</v>
      </c>
      <c r="G264" s="242"/>
      <c r="H264" s="245">
        <v>40</v>
      </c>
      <c r="I264" s="246"/>
      <c r="J264" s="242"/>
      <c r="K264" s="242"/>
      <c r="L264" s="247"/>
      <c r="M264" s="248"/>
      <c r="N264" s="249"/>
      <c r="O264" s="249"/>
      <c r="P264" s="249"/>
      <c r="Q264" s="249"/>
      <c r="R264" s="249"/>
      <c r="S264" s="249"/>
      <c r="T264" s="25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1" t="s">
        <v>148</v>
      </c>
      <c r="AU264" s="251" t="s">
        <v>86</v>
      </c>
      <c r="AV264" s="14" t="s">
        <v>86</v>
      </c>
      <c r="AW264" s="14" t="s">
        <v>32</v>
      </c>
      <c r="AX264" s="14" t="s">
        <v>76</v>
      </c>
      <c r="AY264" s="251" t="s">
        <v>139</v>
      </c>
    </row>
    <row r="265" s="13" customFormat="1">
      <c r="A265" s="13"/>
      <c r="B265" s="230"/>
      <c r="C265" s="231"/>
      <c r="D265" s="232" t="s">
        <v>148</v>
      </c>
      <c r="E265" s="233" t="s">
        <v>1</v>
      </c>
      <c r="F265" s="234" t="s">
        <v>326</v>
      </c>
      <c r="G265" s="231"/>
      <c r="H265" s="233" t="s">
        <v>1</v>
      </c>
      <c r="I265" s="235"/>
      <c r="J265" s="231"/>
      <c r="K265" s="231"/>
      <c r="L265" s="236"/>
      <c r="M265" s="237"/>
      <c r="N265" s="238"/>
      <c r="O265" s="238"/>
      <c r="P265" s="238"/>
      <c r="Q265" s="238"/>
      <c r="R265" s="238"/>
      <c r="S265" s="238"/>
      <c r="T265" s="23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0" t="s">
        <v>148</v>
      </c>
      <c r="AU265" s="240" t="s">
        <v>86</v>
      </c>
      <c r="AV265" s="13" t="s">
        <v>84</v>
      </c>
      <c r="AW265" s="13" t="s">
        <v>32</v>
      </c>
      <c r="AX265" s="13" t="s">
        <v>76</v>
      </c>
      <c r="AY265" s="240" t="s">
        <v>139</v>
      </c>
    </row>
    <row r="266" s="14" customFormat="1">
      <c r="A266" s="14"/>
      <c r="B266" s="241"/>
      <c r="C266" s="242"/>
      <c r="D266" s="232" t="s">
        <v>148</v>
      </c>
      <c r="E266" s="243" t="s">
        <v>1</v>
      </c>
      <c r="F266" s="244" t="s">
        <v>327</v>
      </c>
      <c r="G266" s="242"/>
      <c r="H266" s="245">
        <v>20</v>
      </c>
      <c r="I266" s="246"/>
      <c r="J266" s="242"/>
      <c r="K266" s="242"/>
      <c r="L266" s="247"/>
      <c r="M266" s="248"/>
      <c r="N266" s="249"/>
      <c r="O266" s="249"/>
      <c r="P266" s="249"/>
      <c r="Q266" s="249"/>
      <c r="R266" s="249"/>
      <c r="S266" s="249"/>
      <c r="T266" s="25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1" t="s">
        <v>148</v>
      </c>
      <c r="AU266" s="251" t="s">
        <v>86</v>
      </c>
      <c r="AV266" s="14" t="s">
        <v>86</v>
      </c>
      <c r="AW266" s="14" t="s">
        <v>32</v>
      </c>
      <c r="AX266" s="14" t="s">
        <v>76</v>
      </c>
      <c r="AY266" s="251" t="s">
        <v>139</v>
      </c>
    </row>
    <row r="267" s="15" customFormat="1">
      <c r="A267" s="15"/>
      <c r="B267" s="252"/>
      <c r="C267" s="253"/>
      <c r="D267" s="232" t="s">
        <v>148</v>
      </c>
      <c r="E267" s="254" t="s">
        <v>1</v>
      </c>
      <c r="F267" s="255" t="s">
        <v>153</v>
      </c>
      <c r="G267" s="253"/>
      <c r="H267" s="256">
        <v>60</v>
      </c>
      <c r="I267" s="257"/>
      <c r="J267" s="253"/>
      <c r="K267" s="253"/>
      <c r="L267" s="258"/>
      <c r="M267" s="259"/>
      <c r="N267" s="260"/>
      <c r="O267" s="260"/>
      <c r="P267" s="260"/>
      <c r="Q267" s="260"/>
      <c r="R267" s="260"/>
      <c r="S267" s="260"/>
      <c r="T267" s="261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2" t="s">
        <v>148</v>
      </c>
      <c r="AU267" s="262" t="s">
        <v>86</v>
      </c>
      <c r="AV267" s="15" t="s">
        <v>146</v>
      </c>
      <c r="AW267" s="15" t="s">
        <v>32</v>
      </c>
      <c r="AX267" s="15" t="s">
        <v>84</v>
      </c>
      <c r="AY267" s="262" t="s">
        <v>139</v>
      </c>
    </row>
    <row r="268" s="2" customFormat="1" ht="21.75" customHeight="1">
      <c r="A268" s="39"/>
      <c r="B268" s="40"/>
      <c r="C268" s="216" t="s">
        <v>328</v>
      </c>
      <c r="D268" s="216" t="s">
        <v>142</v>
      </c>
      <c r="E268" s="217" t="s">
        <v>329</v>
      </c>
      <c r="F268" s="218" t="s">
        <v>330</v>
      </c>
      <c r="G268" s="219" t="s">
        <v>206</v>
      </c>
      <c r="H268" s="220">
        <v>60</v>
      </c>
      <c r="I268" s="221"/>
      <c r="J268" s="222">
        <f>ROUND(I268*H268,2)</f>
        <v>0</v>
      </c>
      <c r="K268" s="223"/>
      <c r="L268" s="45"/>
      <c r="M268" s="224" t="s">
        <v>1</v>
      </c>
      <c r="N268" s="225" t="s">
        <v>41</v>
      </c>
      <c r="O268" s="92"/>
      <c r="P268" s="226">
        <f>O268*H268</f>
        <v>0</v>
      </c>
      <c r="Q268" s="226">
        <v>0.00020000000000000001</v>
      </c>
      <c r="R268" s="226">
        <f>Q268*H268</f>
        <v>0.012</v>
      </c>
      <c r="S268" s="226">
        <v>0</v>
      </c>
      <c r="T268" s="22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8" t="s">
        <v>146</v>
      </c>
      <c r="AT268" s="228" t="s">
        <v>142</v>
      </c>
      <c r="AU268" s="228" t="s">
        <v>86</v>
      </c>
      <c r="AY268" s="18" t="s">
        <v>139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8" t="s">
        <v>84</v>
      </c>
      <c r="BK268" s="229">
        <f>ROUND(I268*H268,2)</f>
        <v>0</v>
      </c>
      <c r="BL268" s="18" t="s">
        <v>146</v>
      </c>
      <c r="BM268" s="228" t="s">
        <v>331</v>
      </c>
    </row>
    <row r="269" s="2" customFormat="1" ht="24.15" customHeight="1">
      <c r="A269" s="39"/>
      <c r="B269" s="40"/>
      <c r="C269" s="216" t="s">
        <v>332</v>
      </c>
      <c r="D269" s="216" t="s">
        <v>142</v>
      </c>
      <c r="E269" s="217" t="s">
        <v>333</v>
      </c>
      <c r="F269" s="218" t="s">
        <v>334</v>
      </c>
      <c r="G269" s="219" t="s">
        <v>165</v>
      </c>
      <c r="H269" s="220">
        <v>76.319999999999993</v>
      </c>
      <c r="I269" s="221"/>
      <c r="J269" s="222">
        <f>ROUND(I269*H269,2)</f>
        <v>0</v>
      </c>
      <c r="K269" s="223"/>
      <c r="L269" s="45"/>
      <c r="M269" s="224" t="s">
        <v>1</v>
      </c>
      <c r="N269" s="225" t="s">
        <v>41</v>
      </c>
      <c r="O269" s="92"/>
      <c r="P269" s="226">
        <f>O269*H269</f>
        <v>0</v>
      </c>
      <c r="Q269" s="226">
        <v>0</v>
      </c>
      <c r="R269" s="226">
        <f>Q269*H269</f>
        <v>0</v>
      </c>
      <c r="S269" s="226">
        <v>0.18099999999999999</v>
      </c>
      <c r="T269" s="227">
        <f>S269*H269</f>
        <v>13.813919999999998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8" t="s">
        <v>146</v>
      </c>
      <c r="AT269" s="228" t="s">
        <v>142</v>
      </c>
      <c r="AU269" s="228" t="s">
        <v>86</v>
      </c>
      <c r="AY269" s="18" t="s">
        <v>139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8" t="s">
        <v>84</v>
      </c>
      <c r="BK269" s="229">
        <f>ROUND(I269*H269,2)</f>
        <v>0</v>
      </c>
      <c r="BL269" s="18" t="s">
        <v>146</v>
      </c>
      <c r="BM269" s="228" t="s">
        <v>335</v>
      </c>
    </row>
    <row r="270" s="13" customFormat="1">
      <c r="A270" s="13"/>
      <c r="B270" s="230"/>
      <c r="C270" s="231"/>
      <c r="D270" s="232" t="s">
        <v>148</v>
      </c>
      <c r="E270" s="233" t="s">
        <v>1</v>
      </c>
      <c r="F270" s="234" t="s">
        <v>336</v>
      </c>
      <c r="G270" s="231"/>
      <c r="H270" s="233" t="s">
        <v>1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0" t="s">
        <v>148</v>
      </c>
      <c r="AU270" s="240" t="s">
        <v>86</v>
      </c>
      <c r="AV270" s="13" t="s">
        <v>84</v>
      </c>
      <c r="AW270" s="13" t="s">
        <v>32</v>
      </c>
      <c r="AX270" s="13" t="s">
        <v>76</v>
      </c>
      <c r="AY270" s="240" t="s">
        <v>139</v>
      </c>
    </row>
    <row r="271" s="13" customFormat="1">
      <c r="A271" s="13"/>
      <c r="B271" s="230"/>
      <c r="C271" s="231"/>
      <c r="D271" s="232" t="s">
        <v>148</v>
      </c>
      <c r="E271" s="233" t="s">
        <v>1</v>
      </c>
      <c r="F271" s="234" t="s">
        <v>337</v>
      </c>
      <c r="G271" s="231"/>
      <c r="H271" s="233" t="s">
        <v>1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0" t="s">
        <v>148</v>
      </c>
      <c r="AU271" s="240" t="s">
        <v>86</v>
      </c>
      <c r="AV271" s="13" t="s">
        <v>84</v>
      </c>
      <c r="AW271" s="13" t="s">
        <v>32</v>
      </c>
      <c r="AX271" s="13" t="s">
        <v>76</v>
      </c>
      <c r="AY271" s="240" t="s">
        <v>139</v>
      </c>
    </row>
    <row r="272" s="14" customFormat="1">
      <c r="A272" s="14"/>
      <c r="B272" s="241"/>
      <c r="C272" s="242"/>
      <c r="D272" s="232" t="s">
        <v>148</v>
      </c>
      <c r="E272" s="243" t="s">
        <v>1</v>
      </c>
      <c r="F272" s="244" t="s">
        <v>338</v>
      </c>
      <c r="G272" s="242"/>
      <c r="H272" s="245">
        <v>4.4630000000000001</v>
      </c>
      <c r="I272" s="246"/>
      <c r="J272" s="242"/>
      <c r="K272" s="242"/>
      <c r="L272" s="247"/>
      <c r="M272" s="248"/>
      <c r="N272" s="249"/>
      <c r="O272" s="249"/>
      <c r="P272" s="249"/>
      <c r="Q272" s="249"/>
      <c r="R272" s="249"/>
      <c r="S272" s="249"/>
      <c r="T272" s="25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1" t="s">
        <v>148</v>
      </c>
      <c r="AU272" s="251" t="s">
        <v>86</v>
      </c>
      <c r="AV272" s="14" t="s">
        <v>86</v>
      </c>
      <c r="AW272" s="14" t="s">
        <v>32</v>
      </c>
      <c r="AX272" s="14" t="s">
        <v>76</v>
      </c>
      <c r="AY272" s="251" t="s">
        <v>139</v>
      </c>
    </row>
    <row r="273" s="14" customFormat="1">
      <c r="A273" s="14"/>
      <c r="B273" s="241"/>
      <c r="C273" s="242"/>
      <c r="D273" s="232" t="s">
        <v>148</v>
      </c>
      <c r="E273" s="243" t="s">
        <v>1</v>
      </c>
      <c r="F273" s="244" t="s">
        <v>339</v>
      </c>
      <c r="G273" s="242"/>
      <c r="H273" s="245">
        <v>21.600000000000001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1" t="s">
        <v>148</v>
      </c>
      <c r="AU273" s="251" t="s">
        <v>86</v>
      </c>
      <c r="AV273" s="14" t="s">
        <v>86</v>
      </c>
      <c r="AW273" s="14" t="s">
        <v>32</v>
      </c>
      <c r="AX273" s="14" t="s">
        <v>76</v>
      </c>
      <c r="AY273" s="251" t="s">
        <v>139</v>
      </c>
    </row>
    <row r="274" s="14" customFormat="1">
      <c r="A274" s="14"/>
      <c r="B274" s="241"/>
      <c r="C274" s="242"/>
      <c r="D274" s="232" t="s">
        <v>148</v>
      </c>
      <c r="E274" s="243" t="s">
        <v>1</v>
      </c>
      <c r="F274" s="244" t="s">
        <v>340</v>
      </c>
      <c r="G274" s="242"/>
      <c r="H274" s="245">
        <v>9.2400000000000002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1" t="s">
        <v>148</v>
      </c>
      <c r="AU274" s="251" t="s">
        <v>86</v>
      </c>
      <c r="AV274" s="14" t="s">
        <v>86</v>
      </c>
      <c r="AW274" s="14" t="s">
        <v>32</v>
      </c>
      <c r="AX274" s="14" t="s">
        <v>76</v>
      </c>
      <c r="AY274" s="251" t="s">
        <v>139</v>
      </c>
    </row>
    <row r="275" s="14" customFormat="1">
      <c r="A275" s="14"/>
      <c r="B275" s="241"/>
      <c r="C275" s="242"/>
      <c r="D275" s="232" t="s">
        <v>148</v>
      </c>
      <c r="E275" s="243" t="s">
        <v>1</v>
      </c>
      <c r="F275" s="244" t="s">
        <v>341</v>
      </c>
      <c r="G275" s="242"/>
      <c r="H275" s="245">
        <v>7.4400000000000004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1" t="s">
        <v>148</v>
      </c>
      <c r="AU275" s="251" t="s">
        <v>86</v>
      </c>
      <c r="AV275" s="14" t="s">
        <v>86</v>
      </c>
      <c r="AW275" s="14" t="s">
        <v>32</v>
      </c>
      <c r="AX275" s="14" t="s">
        <v>76</v>
      </c>
      <c r="AY275" s="251" t="s">
        <v>139</v>
      </c>
    </row>
    <row r="276" s="14" customFormat="1">
      <c r="A276" s="14"/>
      <c r="B276" s="241"/>
      <c r="C276" s="242"/>
      <c r="D276" s="232" t="s">
        <v>148</v>
      </c>
      <c r="E276" s="243" t="s">
        <v>1</v>
      </c>
      <c r="F276" s="244" t="s">
        <v>342</v>
      </c>
      <c r="G276" s="242"/>
      <c r="H276" s="245">
        <v>-6.3040000000000003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1" t="s">
        <v>148</v>
      </c>
      <c r="AU276" s="251" t="s">
        <v>86</v>
      </c>
      <c r="AV276" s="14" t="s">
        <v>86</v>
      </c>
      <c r="AW276" s="14" t="s">
        <v>32</v>
      </c>
      <c r="AX276" s="14" t="s">
        <v>76</v>
      </c>
      <c r="AY276" s="251" t="s">
        <v>139</v>
      </c>
    </row>
    <row r="277" s="13" customFormat="1">
      <c r="A277" s="13"/>
      <c r="B277" s="230"/>
      <c r="C277" s="231"/>
      <c r="D277" s="232" t="s">
        <v>148</v>
      </c>
      <c r="E277" s="233" t="s">
        <v>1</v>
      </c>
      <c r="F277" s="234" t="s">
        <v>343</v>
      </c>
      <c r="G277" s="231"/>
      <c r="H277" s="233" t="s">
        <v>1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0" t="s">
        <v>148</v>
      </c>
      <c r="AU277" s="240" t="s">
        <v>86</v>
      </c>
      <c r="AV277" s="13" t="s">
        <v>84</v>
      </c>
      <c r="AW277" s="13" t="s">
        <v>32</v>
      </c>
      <c r="AX277" s="13" t="s">
        <v>76</v>
      </c>
      <c r="AY277" s="240" t="s">
        <v>139</v>
      </c>
    </row>
    <row r="278" s="14" customFormat="1">
      <c r="A278" s="14"/>
      <c r="B278" s="241"/>
      <c r="C278" s="242"/>
      <c r="D278" s="232" t="s">
        <v>148</v>
      </c>
      <c r="E278" s="243" t="s">
        <v>1</v>
      </c>
      <c r="F278" s="244" t="s">
        <v>344</v>
      </c>
      <c r="G278" s="242"/>
      <c r="H278" s="245">
        <v>7.2000000000000002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1" t="s">
        <v>148</v>
      </c>
      <c r="AU278" s="251" t="s">
        <v>86</v>
      </c>
      <c r="AV278" s="14" t="s">
        <v>86</v>
      </c>
      <c r="AW278" s="14" t="s">
        <v>32</v>
      </c>
      <c r="AX278" s="14" t="s">
        <v>76</v>
      </c>
      <c r="AY278" s="251" t="s">
        <v>139</v>
      </c>
    </row>
    <row r="279" s="13" customFormat="1">
      <c r="A279" s="13"/>
      <c r="B279" s="230"/>
      <c r="C279" s="231"/>
      <c r="D279" s="232" t="s">
        <v>148</v>
      </c>
      <c r="E279" s="233" t="s">
        <v>1</v>
      </c>
      <c r="F279" s="234" t="s">
        <v>345</v>
      </c>
      <c r="G279" s="231"/>
      <c r="H279" s="233" t="s">
        <v>1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0" t="s">
        <v>148</v>
      </c>
      <c r="AU279" s="240" t="s">
        <v>86</v>
      </c>
      <c r="AV279" s="13" t="s">
        <v>84</v>
      </c>
      <c r="AW279" s="13" t="s">
        <v>32</v>
      </c>
      <c r="AX279" s="13" t="s">
        <v>76</v>
      </c>
      <c r="AY279" s="240" t="s">
        <v>139</v>
      </c>
    </row>
    <row r="280" s="14" customFormat="1">
      <c r="A280" s="14"/>
      <c r="B280" s="241"/>
      <c r="C280" s="242"/>
      <c r="D280" s="232" t="s">
        <v>148</v>
      </c>
      <c r="E280" s="243" t="s">
        <v>1</v>
      </c>
      <c r="F280" s="244" t="s">
        <v>346</v>
      </c>
      <c r="G280" s="242"/>
      <c r="H280" s="245">
        <v>8.1899999999999995</v>
      </c>
      <c r="I280" s="246"/>
      <c r="J280" s="242"/>
      <c r="K280" s="242"/>
      <c r="L280" s="247"/>
      <c r="M280" s="248"/>
      <c r="N280" s="249"/>
      <c r="O280" s="249"/>
      <c r="P280" s="249"/>
      <c r="Q280" s="249"/>
      <c r="R280" s="249"/>
      <c r="S280" s="249"/>
      <c r="T280" s="25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1" t="s">
        <v>148</v>
      </c>
      <c r="AU280" s="251" t="s">
        <v>86</v>
      </c>
      <c r="AV280" s="14" t="s">
        <v>86</v>
      </c>
      <c r="AW280" s="14" t="s">
        <v>32</v>
      </c>
      <c r="AX280" s="14" t="s">
        <v>76</v>
      </c>
      <c r="AY280" s="251" t="s">
        <v>139</v>
      </c>
    </row>
    <row r="281" s="14" customFormat="1">
      <c r="A281" s="14"/>
      <c r="B281" s="241"/>
      <c r="C281" s="242"/>
      <c r="D281" s="232" t="s">
        <v>148</v>
      </c>
      <c r="E281" s="243" t="s">
        <v>1</v>
      </c>
      <c r="F281" s="244" t="s">
        <v>225</v>
      </c>
      <c r="G281" s="242"/>
      <c r="H281" s="245">
        <v>-1.7729999999999999</v>
      </c>
      <c r="I281" s="246"/>
      <c r="J281" s="242"/>
      <c r="K281" s="242"/>
      <c r="L281" s="247"/>
      <c r="M281" s="248"/>
      <c r="N281" s="249"/>
      <c r="O281" s="249"/>
      <c r="P281" s="249"/>
      <c r="Q281" s="249"/>
      <c r="R281" s="249"/>
      <c r="S281" s="249"/>
      <c r="T281" s="25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1" t="s">
        <v>148</v>
      </c>
      <c r="AU281" s="251" t="s">
        <v>86</v>
      </c>
      <c r="AV281" s="14" t="s">
        <v>86</v>
      </c>
      <c r="AW281" s="14" t="s">
        <v>32</v>
      </c>
      <c r="AX281" s="14" t="s">
        <v>76</v>
      </c>
      <c r="AY281" s="251" t="s">
        <v>139</v>
      </c>
    </row>
    <row r="282" s="13" customFormat="1">
      <c r="A282" s="13"/>
      <c r="B282" s="230"/>
      <c r="C282" s="231"/>
      <c r="D282" s="232" t="s">
        <v>148</v>
      </c>
      <c r="E282" s="233" t="s">
        <v>1</v>
      </c>
      <c r="F282" s="234" t="s">
        <v>347</v>
      </c>
      <c r="G282" s="231"/>
      <c r="H282" s="233" t="s">
        <v>1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0" t="s">
        <v>148</v>
      </c>
      <c r="AU282" s="240" t="s">
        <v>86</v>
      </c>
      <c r="AV282" s="13" t="s">
        <v>84</v>
      </c>
      <c r="AW282" s="13" t="s">
        <v>32</v>
      </c>
      <c r="AX282" s="13" t="s">
        <v>76</v>
      </c>
      <c r="AY282" s="240" t="s">
        <v>139</v>
      </c>
    </row>
    <row r="283" s="14" customFormat="1">
      <c r="A283" s="14"/>
      <c r="B283" s="241"/>
      <c r="C283" s="242"/>
      <c r="D283" s="232" t="s">
        <v>148</v>
      </c>
      <c r="E283" s="243" t="s">
        <v>1</v>
      </c>
      <c r="F283" s="244" t="s">
        <v>348</v>
      </c>
      <c r="G283" s="242"/>
      <c r="H283" s="245">
        <v>19.199999999999999</v>
      </c>
      <c r="I283" s="246"/>
      <c r="J283" s="242"/>
      <c r="K283" s="242"/>
      <c r="L283" s="247"/>
      <c r="M283" s="248"/>
      <c r="N283" s="249"/>
      <c r="O283" s="249"/>
      <c r="P283" s="249"/>
      <c r="Q283" s="249"/>
      <c r="R283" s="249"/>
      <c r="S283" s="249"/>
      <c r="T283" s="25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1" t="s">
        <v>148</v>
      </c>
      <c r="AU283" s="251" t="s">
        <v>86</v>
      </c>
      <c r="AV283" s="14" t="s">
        <v>86</v>
      </c>
      <c r="AW283" s="14" t="s">
        <v>32</v>
      </c>
      <c r="AX283" s="14" t="s">
        <v>76</v>
      </c>
      <c r="AY283" s="251" t="s">
        <v>139</v>
      </c>
    </row>
    <row r="284" s="14" customFormat="1">
      <c r="A284" s="14"/>
      <c r="B284" s="241"/>
      <c r="C284" s="242"/>
      <c r="D284" s="232" t="s">
        <v>148</v>
      </c>
      <c r="E284" s="243" t="s">
        <v>1</v>
      </c>
      <c r="F284" s="244" t="s">
        <v>232</v>
      </c>
      <c r="G284" s="242"/>
      <c r="H284" s="245">
        <v>-1.5760000000000001</v>
      </c>
      <c r="I284" s="246"/>
      <c r="J284" s="242"/>
      <c r="K284" s="242"/>
      <c r="L284" s="247"/>
      <c r="M284" s="248"/>
      <c r="N284" s="249"/>
      <c r="O284" s="249"/>
      <c r="P284" s="249"/>
      <c r="Q284" s="249"/>
      <c r="R284" s="249"/>
      <c r="S284" s="249"/>
      <c r="T284" s="25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1" t="s">
        <v>148</v>
      </c>
      <c r="AU284" s="251" t="s">
        <v>86</v>
      </c>
      <c r="AV284" s="14" t="s">
        <v>86</v>
      </c>
      <c r="AW284" s="14" t="s">
        <v>32</v>
      </c>
      <c r="AX284" s="14" t="s">
        <v>76</v>
      </c>
      <c r="AY284" s="251" t="s">
        <v>139</v>
      </c>
    </row>
    <row r="285" s="13" customFormat="1">
      <c r="A285" s="13"/>
      <c r="B285" s="230"/>
      <c r="C285" s="231"/>
      <c r="D285" s="232" t="s">
        <v>148</v>
      </c>
      <c r="E285" s="233" t="s">
        <v>1</v>
      </c>
      <c r="F285" s="234" t="s">
        <v>349</v>
      </c>
      <c r="G285" s="231"/>
      <c r="H285" s="233" t="s">
        <v>1</v>
      </c>
      <c r="I285" s="235"/>
      <c r="J285" s="231"/>
      <c r="K285" s="231"/>
      <c r="L285" s="236"/>
      <c r="M285" s="237"/>
      <c r="N285" s="238"/>
      <c r="O285" s="238"/>
      <c r="P285" s="238"/>
      <c r="Q285" s="238"/>
      <c r="R285" s="238"/>
      <c r="S285" s="238"/>
      <c r="T285" s="23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0" t="s">
        <v>148</v>
      </c>
      <c r="AU285" s="240" t="s">
        <v>86</v>
      </c>
      <c r="AV285" s="13" t="s">
        <v>84</v>
      </c>
      <c r="AW285" s="13" t="s">
        <v>32</v>
      </c>
      <c r="AX285" s="13" t="s">
        <v>76</v>
      </c>
      <c r="AY285" s="240" t="s">
        <v>139</v>
      </c>
    </row>
    <row r="286" s="14" customFormat="1">
      <c r="A286" s="14"/>
      <c r="B286" s="241"/>
      <c r="C286" s="242"/>
      <c r="D286" s="232" t="s">
        <v>148</v>
      </c>
      <c r="E286" s="243" t="s">
        <v>1</v>
      </c>
      <c r="F286" s="244" t="s">
        <v>350</v>
      </c>
      <c r="G286" s="242"/>
      <c r="H286" s="245">
        <v>8.6400000000000006</v>
      </c>
      <c r="I286" s="246"/>
      <c r="J286" s="242"/>
      <c r="K286" s="242"/>
      <c r="L286" s="247"/>
      <c r="M286" s="248"/>
      <c r="N286" s="249"/>
      <c r="O286" s="249"/>
      <c r="P286" s="249"/>
      <c r="Q286" s="249"/>
      <c r="R286" s="249"/>
      <c r="S286" s="249"/>
      <c r="T286" s="25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1" t="s">
        <v>148</v>
      </c>
      <c r="AU286" s="251" t="s">
        <v>86</v>
      </c>
      <c r="AV286" s="14" t="s">
        <v>86</v>
      </c>
      <c r="AW286" s="14" t="s">
        <v>32</v>
      </c>
      <c r="AX286" s="14" t="s">
        <v>76</v>
      </c>
      <c r="AY286" s="251" t="s">
        <v>139</v>
      </c>
    </row>
    <row r="287" s="15" customFormat="1">
      <c r="A287" s="15"/>
      <c r="B287" s="252"/>
      <c r="C287" s="253"/>
      <c r="D287" s="232" t="s">
        <v>148</v>
      </c>
      <c r="E287" s="254" t="s">
        <v>1</v>
      </c>
      <c r="F287" s="255" t="s">
        <v>153</v>
      </c>
      <c r="G287" s="253"/>
      <c r="H287" s="256">
        <v>76.320000000000007</v>
      </c>
      <c r="I287" s="257"/>
      <c r="J287" s="253"/>
      <c r="K287" s="253"/>
      <c r="L287" s="258"/>
      <c r="M287" s="259"/>
      <c r="N287" s="260"/>
      <c r="O287" s="260"/>
      <c r="P287" s="260"/>
      <c r="Q287" s="260"/>
      <c r="R287" s="260"/>
      <c r="S287" s="260"/>
      <c r="T287" s="261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2" t="s">
        <v>148</v>
      </c>
      <c r="AU287" s="262" t="s">
        <v>86</v>
      </c>
      <c r="AV287" s="15" t="s">
        <v>146</v>
      </c>
      <c r="AW287" s="15" t="s">
        <v>32</v>
      </c>
      <c r="AX287" s="15" t="s">
        <v>84</v>
      </c>
      <c r="AY287" s="262" t="s">
        <v>139</v>
      </c>
    </row>
    <row r="288" s="2" customFormat="1" ht="24.15" customHeight="1">
      <c r="A288" s="39"/>
      <c r="B288" s="40"/>
      <c r="C288" s="216" t="s">
        <v>351</v>
      </c>
      <c r="D288" s="216" t="s">
        <v>142</v>
      </c>
      <c r="E288" s="217" t="s">
        <v>352</v>
      </c>
      <c r="F288" s="218" t="s">
        <v>353</v>
      </c>
      <c r="G288" s="219" t="s">
        <v>145</v>
      </c>
      <c r="H288" s="220">
        <v>0.77600000000000002</v>
      </c>
      <c r="I288" s="221"/>
      <c r="J288" s="222">
        <f>ROUND(I288*H288,2)</f>
        <v>0</v>
      </c>
      <c r="K288" s="223"/>
      <c r="L288" s="45"/>
      <c r="M288" s="224" t="s">
        <v>1</v>
      </c>
      <c r="N288" s="225" t="s">
        <v>41</v>
      </c>
      <c r="O288" s="92"/>
      <c r="P288" s="226">
        <f>O288*H288</f>
        <v>0</v>
      </c>
      <c r="Q288" s="226">
        <v>0</v>
      </c>
      <c r="R288" s="226">
        <f>Q288*H288</f>
        <v>0</v>
      </c>
      <c r="S288" s="226">
        <v>1.8</v>
      </c>
      <c r="T288" s="227">
        <f>S288*H288</f>
        <v>1.3968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8" t="s">
        <v>146</v>
      </c>
      <c r="AT288" s="228" t="s">
        <v>142</v>
      </c>
      <c r="AU288" s="228" t="s">
        <v>86</v>
      </c>
      <c r="AY288" s="18" t="s">
        <v>139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8" t="s">
        <v>84</v>
      </c>
      <c r="BK288" s="229">
        <f>ROUND(I288*H288,2)</f>
        <v>0</v>
      </c>
      <c r="BL288" s="18" t="s">
        <v>146</v>
      </c>
      <c r="BM288" s="228" t="s">
        <v>354</v>
      </c>
    </row>
    <row r="289" s="13" customFormat="1">
      <c r="A289" s="13"/>
      <c r="B289" s="230"/>
      <c r="C289" s="231"/>
      <c r="D289" s="232" t="s">
        <v>148</v>
      </c>
      <c r="E289" s="233" t="s">
        <v>1</v>
      </c>
      <c r="F289" s="234" t="s">
        <v>355</v>
      </c>
      <c r="G289" s="231"/>
      <c r="H289" s="233" t="s">
        <v>1</v>
      </c>
      <c r="I289" s="235"/>
      <c r="J289" s="231"/>
      <c r="K289" s="231"/>
      <c r="L289" s="236"/>
      <c r="M289" s="237"/>
      <c r="N289" s="238"/>
      <c r="O289" s="238"/>
      <c r="P289" s="238"/>
      <c r="Q289" s="238"/>
      <c r="R289" s="238"/>
      <c r="S289" s="238"/>
      <c r="T289" s="23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0" t="s">
        <v>148</v>
      </c>
      <c r="AU289" s="240" t="s">
        <v>86</v>
      </c>
      <c r="AV289" s="13" t="s">
        <v>84</v>
      </c>
      <c r="AW289" s="13" t="s">
        <v>32</v>
      </c>
      <c r="AX289" s="13" t="s">
        <v>76</v>
      </c>
      <c r="AY289" s="240" t="s">
        <v>139</v>
      </c>
    </row>
    <row r="290" s="14" customFormat="1">
      <c r="A290" s="14"/>
      <c r="B290" s="241"/>
      <c r="C290" s="242"/>
      <c r="D290" s="232" t="s">
        <v>148</v>
      </c>
      <c r="E290" s="243" t="s">
        <v>1</v>
      </c>
      <c r="F290" s="244" t="s">
        <v>356</v>
      </c>
      <c r="G290" s="242"/>
      <c r="H290" s="245">
        <v>1.1699999999999999</v>
      </c>
      <c r="I290" s="246"/>
      <c r="J290" s="242"/>
      <c r="K290" s="242"/>
      <c r="L290" s="247"/>
      <c r="M290" s="248"/>
      <c r="N290" s="249"/>
      <c r="O290" s="249"/>
      <c r="P290" s="249"/>
      <c r="Q290" s="249"/>
      <c r="R290" s="249"/>
      <c r="S290" s="249"/>
      <c r="T290" s="25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1" t="s">
        <v>148</v>
      </c>
      <c r="AU290" s="251" t="s">
        <v>86</v>
      </c>
      <c r="AV290" s="14" t="s">
        <v>86</v>
      </c>
      <c r="AW290" s="14" t="s">
        <v>32</v>
      </c>
      <c r="AX290" s="14" t="s">
        <v>76</v>
      </c>
      <c r="AY290" s="251" t="s">
        <v>139</v>
      </c>
    </row>
    <row r="291" s="14" customFormat="1">
      <c r="A291" s="14"/>
      <c r="B291" s="241"/>
      <c r="C291" s="242"/>
      <c r="D291" s="232" t="s">
        <v>148</v>
      </c>
      <c r="E291" s="243" t="s">
        <v>1</v>
      </c>
      <c r="F291" s="244" t="s">
        <v>357</v>
      </c>
      <c r="G291" s="242"/>
      <c r="H291" s="245">
        <v>-0.39400000000000002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1" t="s">
        <v>148</v>
      </c>
      <c r="AU291" s="251" t="s">
        <v>86</v>
      </c>
      <c r="AV291" s="14" t="s">
        <v>86</v>
      </c>
      <c r="AW291" s="14" t="s">
        <v>32</v>
      </c>
      <c r="AX291" s="14" t="s">
        <v>76</v>
      </c>
      <c r="AY291" s="251" t="s">
        <v>139</v>
      </c>
    </row>
    <row r="292" s="15" customFormat="1">
      <c r="A292" s="15"/>
      <c r="B292" s="252"/>
      <c r="C292" s="253"/>
      <c r="D292" s="232" t="s">
        <v>148</v>
      </c>
      <c r="E292" s="254" t="s">
        <v>1</v>
      </c>
      <c r="F292" s="255" t="s">
        <v>153</v>
      </c>
      <c r="G292" s="253"/>
      <c r="H292" s="256">
        <v>0.77599999999999991</v>
      </c>
      <c r="I292" s="257"/>
      <c r="J292" s="253"/>
      <c r="K292" s="253"/>
      <c r="L292" s="258"/>
      <c r="M292" s="259"/>
      <c r="N292" s="260"/>
      <c r="O292" s="260"/>
      <c r="P292" s="260"/>
      <c r="Q292" s="260"/>
      <c r="R292" s="260"/>
      <c r="S292" s="260"/>
      <c r="T292" s="261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2" t="s">
        <v>148</v>
      </c>
      <c r="AU292" s="262" t="s">
        <v>86</v>
      </c>
      <c r="AV292" s="15" t="s">
        <v>146</v>
      </c>
      <c r="AW292" s="15" t="s">
        <v>32</v>
      </c>
      <c r="AX292" s="15" t="s">
        <v>84</v>
      </c>
      <c r="AY292" s="262" t="s">
        <v>139</v>
      </c>
    </row>
    <row r="293" s="2" customFormat="1" ht="21.75" customHeight="1">
      <c r="A293" s="39"/>
      <c r="B293" s="40"/>
      <c r="C293" s="216" t="s">
        <v>358</v>
      </c>
      <c r="D293" s="216" t="s">
        <v>142</v>
      </c>
      <c r="E293" s="217" t="s">
        <v>359</v>
      </c>
      <c r="F293" s="218" t="s">
        <v>360</v>
      </c>
      <c r="G293" s="219" t="s">
        <v>165</v>
      </c>
      <c r="H293" s="220">
        <v>10.800000000000001</v>
      </c>
      <c r="I293" s="221"/>
      <c r="J293" s="222">
        <f>ROUND(I293*H293,2)</f>
        <v>0</v>
      </c>
      <c r="K293" s="223"/>
      <c r="L293" s="45"/>
      <c r="M293" s="224" t="s">
        <v>1</v>
      </c>
      <c r="N293" s="225" t="s">
        <v>41</v>
      </c>
      <c r="O293" s="92"/>
      <c r="P293" s="226">
        <f>O293*H293</f>
        <v>0</v>
      </c>
      <c r="Q293" s="226">
        <v>0</v>
      </c>
      <c r="R293" s="226">
        <f>Q293*H293</f>
        <v>0</v>
      </c>
      <c r="S293" s="226">
        <v>0.10000000000000001</v>
      </c>
      <c r="T293" s="227">
        <f>S293*H293</f>
        <v>1.0800000000000001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8" t="s">
        <v>146</v>
      </c>
      <c r="AT293" s="228" t="s">
        <v>142</v>
      </c>
      <c r="AU293" s="228" t="s">
        <v>86</v>
      </c>
      <c r="AY293" s="18" t="s">
        <v>139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8" t="s">
        <v>84</v>
      </c>
      <c r="BK293" s="229">
        <f>ROUND(I293*H293,2)</f>
        <v>0</v>
      </c>
      <c r="BL293" s="18" t="s">
        <v>146</v>
      </c>
      <c r="BM293" s="228" t="s">
        <v>361</v>
      </c>
    </row>
    <row r="294" s="13" customFormat="1">
      <c r="A294" s="13"/>
      <c r="B294" s="230"/>
      <c r="C294" s="231"/>
      <c r="D294" s="232" t="s">
        <v>148</v>
      </c>
      <c r="E294" s="233" t="s">
        <v>1</v>
      </c>
      <c r="F294" s="234" t="s">
        <v>362</v>
      </c>
      <c r="G294" s="231"/>
      <c r="H294" s="233" t="s">
        <v>1</v>
      </c>
      <c r="I294" s="235"/>
      <c r="J294" s="231"/>
      <c r="K294" s="231"/>
      <c r="L294" s="236"/>
      <c r="M294" s="237"/>
      <c r="N294" s="238"/>
      <c r="O294" s="238"/>
      <c r="P294" s="238"/>
      <c r="Q294" s="238"/>
      <c r="R294" s="238"/>
      <c r="S294" s="238"/>
      <c r="T294" s="23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0" t="s">
        <v>148</v>
      </c>
      <c r="AU294" s="240" t="s">
        <v>86</v>
      </c>
      <c r="AV294" s="13" t="s">
        <v>84</v>
      </c>
      <c r="AW294" s="13" t="s">
        <v>32</v>
      </c>
      <c r="AX294" s="13" t="s">
        <v>76</v>
      </c>
      <c r="AY294" s="240" t="s">
        <v>139</v>
      </c>
    </row>
    <row r="295" s="14" customFormat="1">
      <c r="A295" s="14"/>
      <c r="B295" s="241"/>
      <c r="C295" s="242"/>
      <c r="D295" s="232" t="s">
        <v>148</v>
      </c>
      <c r="E295" s="243" t="s">
        <v>1</v>
      </c>
      <c r="F295" s="244" t="s">
        <v>363</v>
      </c>
      <c r="G295" s="242"/>
      <c r="H295" s="245">
        <v>10.800000000000001</v>
      </c>
      <c r="I295" s="246"/>
      <c r="J295" s="242"/>
      <c r="K295" s="242"/>
      <c r="L295" s="247"/>
      <c r="M295" s="248"/>
      <c r="N295" s="249"/>
      <c r="O295" s="249"/>
      <c r="P295" s="249"/>
      <c r="Q295" s="249"/>
      <c r="R295" s="249"/>
      <c r="S295" s="249"/>
      <c r="T295" s="25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1" t="s">
        <v>148</v>
      </c>
      <c r="AU295" s="251" t="s">
        <v>86</v>
      </c>
      <c r="AV295" s="14" t="s">
        <v>86</v>
      </c>
      <c r="AW295" s="14" t="s">
        <v>32</v>
      </c>
      <c r="AX295" s="14" t="s">
        <v>84</v>
      </c>
      <c r="AY295" s="251" t="s">
        <v>139</v>
      </c>
    </row>
    <row r="296" s="2" customFormat="1" ht="37.8" customHeight="1">
      <c r="A296" s="39"/>
      <c r="B296" s="40"/>
      <c r="C296" s="216" t="s">
        <v>364</v>
      </c>
      <c r="D296" s="216" t="s">
        <v>142</v>
      </c>
      <c r="E296" s="217" t="s">
        <v>365</v>
      </c>
      <c r="F296" s="218" t="s">
        <v>366</v>
      </c>
      <c r="G296" s="219" t="s">
        <v>145</v>
      </c>
      <c r="H296" s="220">
        <v>0.87</v>
      </c>
      <c r="I296" s="221"/>
      <c r="J296" s="222">
        <f>ROUND(I296*H296,2)</f>
        <v>0</v>
      </c>
      <c r="K296" s="223"/>
      <c r="L296" s="45"/>
      <c r="M296" s="224" t="s">
        <v>1</v>
      </c>
      <c r="N296" s="225" t="s">
        <v>41</v>
      </c>
      <c r="O296" s="92"/>
      <c r="P296" s="226">
        <f>O296*H296</f>
        <v>0</v>
      </c>
      <c r="Q296" s="226">
        <v>0</v>
      </c>
      <c r="R296" s="226">
        <f>Q296*H296</f>
        <v>0</v>
      </c>
      <c r="S296" s="226">
        <v>2.2000000000000002</v>
      </c>
      <c r="T296" s="227">
        <f>S296*H296</f>
        <v>1.9140000000000002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8" t="s">
        <v>146</v>
      </c>
      <c r="AT296" s="228" t="s">
        <v>142</v>
      </c>
      <c r="AU296" s="228" t="s">
        <v>86</v>
      </c>
      <c r="AY296" s="18" t="s">
        <v>139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8" t="s">
        <v>84</v>
      </c>
      <c r="BK296" s="229">
        <f>ROUND(I296*H296,2)</f>
        <v>0</v>
      </c>
      <c r="BL296" s="18" t="s">
        <v>146</v>
      </c>
      <c r="BM296" s="228" t="s">
        <v>367</v>
      </c>
    </row>
    <row r="297" s="13" customFormat="1">
      <c r="A297" s="13"/>
      <c r="B297" s="230"/>
      <c r="C297" s="231"/>
      <c r="D297" s="232" t="s">
        <v>148</v>
      </c>
      <c r="E297" s="233" t="s">
        <v>1</v>
      </c>
      <c r="F297" s="234" t="s">
        <v>368</v>
      </c>
      <c r="G297" s="231"/>
      <c r="H297" s="233" t="s">
        <v>1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0" t="s">
        <v>148</v>
      </c>
      <c r="AU297" s="240" t="s">
        <v>86</v>
      </c>
      <c r="AV297" s="13" t="s">
        <v>84</v>
      </c>
      <c r="AW297" s="13" t="s">
        <v>32</v>
      </c>
      <c r="AX297" s="13" t="s">
        <v>76</v>
      </c>
      <c r="AY297" s="240" t="s">
        <v>139</v>
      </c>
    </row>
    <row r="298" s="14" customFormat="1">
      <c r="A298" s="14"/>
      <c r="B298" s="241"/>
      <c r="C298" s="242"/>
      <c r="D298" s="232" t="s">
        <v>148</v>
      </c>
      <c r="E298" s="243" t="s">
        <v>1</v>
      </c>
      <c r="F298" s="244" t="s">
        <v>264</v>
      </c>
      <c r="G298" s="242"/>
      <c r="H298" s="245">
        <v>0.87</v>
      </c>
      <c r="I298" s="246"/>
      <c r="J298" s="242"/>
      <c r="K298" s="242"/>
      <c r="L298" s="247"/>
      <c r="M298" s="248"/>
      <c r="N298" s="249"/>
      <c r="O298" s="249"/>
      <c r="P298" s="249"/>
      <c r="Q298" s="249"/>
      <c r="R298" s="249"/>
      <c r="S298" s="249"/>
      <c r="T298" s="25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1" t="s">
        <v>148</v>
      </c>
      <c r="AU298" s="251" t="s">
        <v>86</v>
      </c>
      <c r="AV298" s="14" t="s">
        <v>86</v>
      </c>
      <c r="AW298" s="14" t="s">
        <v>32</v>
      </c>
      <c r="AX298" s="14" t="s">
        <v>84</v>
      </c>
      <c r="AY298" s="251" t="s">
        <v>139</v>
      </c>
    </row>
    <row r="299" s="2" customFormat="1" ht="33" customHeight="1">
      <c r="A299" s="39"/>
      <c r="B299" s="40"/>
      <c r="C299" s="216" t="s">
        <v>369</v>
      </c>
      <c r="D299" s="216" t="s">
        <v>142</v>
      </c>
      <c r="E299" s="217" t="s">
        <v>370</v>
      </c>
      <c r="F299" s="218" t="s">
        <v>371</v>
      </c>
      <c r="G299" s="219" t="s">
        <v>145</v>
      </c>
      <c r="H299" s="220">
        <v>0.87</v>
      </c>
      <c r="I299" s="221"/>
      <c r="J299" s="222">
        <f>ROUND(I299*H299,2)</f>
        <v>0</v>
      </c>
      <c r="K299" s="223"/>
      <c r="L299" s="45"/>
      <c r="M299" s="224" t="s">
        <v>1</v>
      </c>
      <c r="N299" s="225" t="s">
        <v>41</v>
      </c>
      <c r="O299" s="92"/>
      <c r="P299" s="226">
        <f>O299*H299</f>
        <v>0</v>
      </c>
      <c r="Q299" s="226">
        <v>0</v>
      </c>
      <c r="R299" s="226">
        <f>Q299*H299</f>
        <v>0</v>
      </c>
      <c r="S299" s="226">
        <v>0.043999999999999997</v>
      </c>
      <c r="T299" s="227">
        <f>S299*H299</f>
        <v>0.038279999999999995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8" t="s">
        <v>146</v>
      </c>
      <c r="AT299" s="228" t="s">
        <v>142</v>
      </c>
      <c r="AU299" s="228" t="s">
        <v>86</v>
      </c>
      <c r="AY299" s="18" t="s">
        <v>139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8" t="s">
        <v>84</v>
      </c>
      <c r="BK299" s="229">
        <f>ROUND(I299*H299,2)</f>
        <v>0</v>
      </c>
      <c r="BL299" s="18" t="s">
        <v>146</v>
      </c>
      <c r="BM299" s="228" t="s">
        <v>372</v>
      </c>
    </row>
    <row r="300" s="2" customFormat="1" ht="24.15" customHeight="1">
      <c r="A300" s="39"/>
      <c r="B300" s="40"/>
      <c r="C300" s="216" t="s">
        <v>373</v>
      </c>
      <c r="D300" s="216" t="s">
        <v>142</v>
      </c>
      <c r="E300" s="217" t="s">
        <v>374</v>
      </c>
      <c r="F300" s="218" t="s">
        <v>375</v>
      </c>
      <c r="G300" s="219" t="s">
        <v>165</v>
      </c>
      <c r="H300" s="220">
        <v>26.600000000000001</v>
      </c>
      <c r="I300" s="221"/>
      <c r="J300" s="222">
        <f>ROUND(I300*H300,2)</f>
        <v>0</v>
      </c>
      <c r="K300" s="223"/>
      <c r="L300" s="45"/>
      <c r="M300" s="224" t="s">
        <v>1</v>
      </c>
      <c r="N300" s="225" t="s">
        <v>41</v>
      </c>
      <c r="O300" s="92"/>
      <c r="P300" s="226">
        <f>O300*H300</f>
        <v>0</v>
      </c>
      <c r="Q300" s="226">
        <v>0</v>
      </c>
      <c r="R300" s="226">
        <f>Q300*H300</f>
        <v>0</v>
      </c>
      <c r="S300" s="226">
        <v>0.035000000000000003</v>
      </c>
      <c r="T300" s="227">
        <f>S300*H300</f>
        <v>0.93100000000000016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8" t="s">
        <v>146</v>
      </c>
      <c r="AT300" s="228" t="s">
        <v>142</v>
      </c>
      <c r="AU300" s="228" t="s">
        <v>86</v>
      </c>
      <c r="AY300" s="18" t="s">
        <v>139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8" t="s">
        <v>84</v>
      </c>
      <c r="BK300" s="229">
        <f>ROUND(I300*H300,2)</f>
        <v>0</v>
      </c>
      <c r="BL300" s="18" t="s">
        <v>146</v>
      </c>
      <c r="BM300" s="228" t="s">
        <v>376</v>
      </c>
    </row>
    <row r="301" s="13" customFormat="1">
      <c r="A301" s="13"/>
      <c r="B301" s="230"/>
      <c r="C301" s="231"/>
      <c r="D301" s="232" t="s">
        <v>148</v>
      </c>
      <c r="E301" s="233" t="s">
        <v>1</v>
      </c>
      <c r="F301" s="234" t="s">
        <v>377</v>
      </c>
      <c r="G301" s="231"/>
      <c r="H301" s="233" t="s">
        <v>1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0" t="s">
        <v>148</v>
      </c>
      <c r="AU301" s="240" t="s">
        <v>86</v>
      </c>
      <c r="AV301" s="13" t="s">
        <v>84</v>
      </c>
      <c r="AW301" s="13" t="s">
        <v>32</v>
      </c>
      <c r="AX301" s="13" t="s">
        <v>76</v>
      </c>
      <c r="AY301" s="240" t="s">
        <v>139</v>
      </c>
    </row>
    <row r="302" s="14" customFormat="1">
      <c r="A302" s="14"/>
      <c r="B302" s="241"/>
      <c r="C302" s="242"/>
      <c r="D302" s="232" t="s">
        <v>148</v>
      </c>
      <c r="E302" s="243" t="s">
        <v>1</v>
      </c>
      <c r="F302" s="244" t="s">
        <v>378</v>
      </c>
      <c r="G302" s="242"/>
      <c r="H302" s="245">
        <v>26.600000000000001</v>
      </c>
      <c r="I302" s="246"/>
      <c r="J302" s="242"/>
      <c r="K302" s="242"/>
      <c r="L302" s="247"/>
      <c r="M302" s="248"/>
      <c r="N302" s="249"/>
      <c r="O302" s="249"/>
      <c r="P302" s="249"/>
      <c r="Q302" s="249"/>
      <c r="R302" s="249"/>
      <c r="S302" s="249"/>
      <c r="T302" s="25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1" t="s">
        <v>148</v>
      </c>
      <c r="AU302" s="251" t="s">
        <v>86</v>
      </c>
      <c r="AV302" s="14" t="s">
        <v>86</v>
      </c>
      <c r="AW302" s="14" t="s">
        <v>32</v>
      </c>
      <c r="AX302" s="14" t="s">
        <v>84</v>
      </c>
      <c r="AY302" s="251" t="s">
        <v>139</v>
      </c>
    </row>
    <row r="303" s="2" customFormat="1" ht="24.15" customHeight="1">
      <c r="A303" s="39"/>
      <c r="B303" s="40"/>
      <c r="C303" s="216" t="s">
        <v>379</v>
      </c>
      <c r="D303" s="216" t="s">
        <v>142</v>
      </c>
      <c r="E303" s="217" t="s">
        <v>380</v>
      </c>
      <c r="F303" s="218" t="s">
        <v>381</v>
      </c>
      <c r="G303" s="219" t="s">
        <v>165</v>
      </c>
      <c r="H303" s="220">
        <v>1.23</v>
      </c>
      <c r="I303" s="221"/>
      <c r="J303" s="222">
        <f>ROUND(I303*H303,2)</f>
        <v>0</v>
      </c>
      <c r="K303" s="223"/>
      <c r="L303" s="45"/>
      <c r="M303" s="224" t="s">
        <v>1</v>
      </c>
      <c r="N303" s="225" t="s">
        <v>41</v>
      </c>
      <c r="O303" s="92"/>
      <c r="P303" s="226">
        <f>O303*H303</f>
        <v>0</v>
      </c>
      <c r="Q303" s="226">
        <v>0</v>
      </c>
      <c r="R303" s="226">
        <f>Q303*H303</f>
        <v>0</v>
      </c>
      <c r="S303" s="226">
        <v>0.055</v>
      </c>
      <c r="T303" s="227">
        <f>S303*H303</f>
        <v>0.067650000000000002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8" t="s">
        <v>146</v>
      </c>
      <c r="AT303" s="228" t="s">
        <v>142</v>
      </c>
      <c r="AU303" s="228" t="s">
        <v>86</v>
      </c>
      <c r="AY303" s="18" t="s">
        <v>139</v>
      </c>
      <c r="BE303" s="229">
        <f>IF(N303="základní",J303,0)</f>
        <v>0</v>
      </c>
      <c r="BF303" s="229">
        <f>IF(N303="snížená",J303,0)</f>
        <v>0</v>
      </c>
      <c r="BG303" s="229">
        <f>IF(N303="zákl. přenesená",J303,0)</f>
        <v>0</v>
      </c>
      <c r="BH303" s="229">
        <f>IF(N303="sníž. přenesená",J303,0)</f>
        <v>0</v>
      </c>
      <c r="BI303" s="229">
        <f>IF(N303="nulová",J303,0)</f>
        <v>0</v>
      </c>
      <c r="BJ303" s="18" t="s">
        <v>84</v>
      </c>
      <c r="BK303" s="229">
        <f>ROUND(I303*H303,2)</f>
        <v>0</v>
      </c>
      <c r="BL303" s="18" t="s">
        <v>146</v>
      </c>
      <c r="BM303" s="228" t="s">
        <v>382</v>
      </c>
    </row>
    <row r="304" s="13" customFormat="1">
      <c r="A304" s="13"/>
      <c r="B304" s="230"/>
      <c r="C304" s="231"/>
      <c r="D304" s="232" t="s">
        <v>148</v>
      </c>
      <c r="E304" s="233" t="s">
        <v>1</v>
      </c>
      <c r="F304" s="234" t="s">
        <v>383</v>
      </c>
      <c r="G304" s="231"/>
      <c r="H304" s="233" t="s">
        <v>1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0" t="s">
        <v>148</v>
      </c>
      <c r="AU304" s="240" t="s">
        <v>86</v>
      </c>
      <c r="AV304" s="13" t="s">
        <v>84</v>
      </c>
      <c r="AW304" s="13" t="s">
        <v>32</v>
      </c>
      <c r="AX304" s="13" t="s">
        <v>76</v>
      </c>
      <c r="AY304" s="240" t="s">
        <v>139</v>
      </c>
    </row>
    <row r="305" s="14" customFormat="1">
      <c r="A305" s="14"/>
      <c r="B305" s="241"/>
      <c r="C305" s="242"/>
      <c r="D305" s="232" t="s">
        <v>148</v>
      </c>
      <c r="E305" s="243" t="s">
        <v>1</v>
      </c>
      <c r="F305" s="244" t="s">
        <v>384</v>
      </c>
      <c r="G305" s="242"/>
      <c r="H305" s="245">
        <v>1.23</v>
      </c>
      <c r="I305" s="246"/>
      <c r="J305" s="242"/>
      <c r="K305" s="242"/>
      <c r="L305" s="247"/>
      <c r="M305" s="248"/>
      <c r="N305" s="249"/>
      <c r="O305" s="249"/>
      <c r="P305" s="249"/>
      <c r="Q305" s="249"/>
      <c r="R305" s="249"/>
      <c r="S305" s="249"/>
      <c r="T305" s="25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1" t="s">
        <v>148</v>
      </c>
      <c r="AU305" s="251" t="s">
        <v>86</v>
      </c>
      <c r="AV305" s="14" t="s">
        <v>86</v>
      </c>
      <c r="AW305" s="14" t="s">
        <v>32</v>
      </c>
      <c r="AX305" s="14" t="s">
        <v>84</v>
      </c>
      <c r="AY305" s="251" t="s">
        <v>139</v>
      </c>
    </row>
    <row r="306" s="2" customFormat="1" ht="24.15" customHeight="1">
      <c r="A306" s="39"/>
      <c r="B306" s="40"/>
      <c r="C306" s="216" t="s">
        <v>385</v>
      </c>
      <c r="D306" s="216" t="s">
        <v>142</v>
      </c>
      <c r="E306" s="217" t="s">
        <v>386</v>
      </c>
      <c r="F306" s="218" t="s">
        <v>387</v>
      </c>
      <c r="G306" s="219" t="s">
        <v>165</v>
      </c>
      <c r="H306" s="220">
        <v>0.63</v>
      </c>
      <c r="I306" s="221"/>
      <c r="J306" s="222">
        <f>ROUND(I306*H306,2)</f>
        <v>0</v>
      </c>
      <c r="K306" s="223"/>
      <c r="L306" s="45"/>
      <c r="M306" s="224" t="s">
        <v>1</v>
      </c>
      <c r="N306" s="225" t="s">
        <v>41</v>
      </c>
      <c r="O306" s="92"/>
      <c r="P306" s="226">
        <f>O306*H306</f>
        <v>0</v>
      </c>
      <c r="Q306" s="226">
        <v>0</v>
      </c>
      <c r="R306" s="226">
        <f>Q306*H306</f>
        <v>0</v>
      </c>
      <c r="S306" s="226">
        <v>0.183</v>
      </c>
      <c r="T306" s="227">
        <f>S306*H306</f>
        <v>0.11529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8" t="s">
        <v>146</v>
      </c>
      <c r="AT306" s="228" t="s">
        <v>142</v>
      </c>
      <c r="AU306" s="228" t="s">
        <v>86</v>
      </c>
      <c r="AY306" s="18" t="s">
        <v>139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8" t="s">
        <v>84</v>
      </c>
      <c r="BK306" s="229">
        <f>ROUND(I306*H306,2)</f>
        <v>0</v>
      </c>
      <c r="BL306" s="18" t="s">
        <v>146</v>
      </c>
      <c r="BM306" s="228" t="s">
        <v>388</v>
      </c>
    </row>
    <row r="307" s="13" customFormat="1">
      <c r="A307" s="13"/>
      <c r="B307" s="230"/>
      <c r="C307" s="231"/>
      <c r="D307" s="232" t="s">
        <v>148</v>
      </c>
      <c r="E307" s="233" t="s">
        <v>1</v>
      </c>
      <c r="F307" s="234" t="s">
        <v>389</v>
      </c>
      <c r="G307" s="231"/>
      <c r="H307" s="233" t="s">
        <v>1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0" t="s">
        <v>148</v>
      </c>
      <c r="AU307" s="240" t="s">
        <v>86</v>
      </c>
      <c r="AV307" s="13" t="s">
        <v>84</v>
      </c>
      <c r="AW307" s="13" t="s">
        <v>32</v>
      </c>
      <c r="AX307" s="13" t="s">
        <v>76</v>
      </c>
      <c r="AY307" s="240" t="s">
        <v>139</v>
      </c>
    </row>
    <row r="308" s="14" customFormat="1">
      <c r="A308" s="14"/>
      <c r="B308" s="241"/>
      <c r="C308" s="242"/>
      <c r="D308" s="232" t="s">
        <v>148</v>
      </c>
      <c r="E308" s="243" t="s">
        <v>1</v>
      </c>
      <c r="F308" s="244" t="s">
        <v>390</v>
      </c>
      <c r="G308" s="242"/>
      <c r="H308" s="245">
        <v>0.63</v>
      </c>
      <c r="I308" s="246"/>
      <c r="J308" s="242"/>
      <c r="K308" s="242"/>
      <c r="L308" s="247"/>
      <c r="M308" s="248"/>
      <c r="N308" s="249"/>
      <c r="O308" s="249"/>
      <c r="P308" s="249"/>
      <c r="Q308" s="249"/>
      <c r="R308" s="249"/>
      <c r="S308" s="249"/>
      <c r="T308" s="25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1" t="s">
        <v>148</v>
      </c>
      <c r="AU308" s="251" t="s">
        <v>86</v>
      </c>
      <c r="AV308" s="14" t="s">
        <v>86</v>
      </c>
      <c r="AW308" s="14" t="s">
        <v>32</v>
      </c>
      <c r="AX308" s="14" t="s">
        <v>84</v>
      </c>
      <c r="AY308" s="251" t="s">
        <v>139</v>
      </c>
    </row>
    <row r="309" s="2" customFormat="1" ht="24.15" customHeight="1">
      <c r="A309" s="39"/>
      <c r="B309" s="40"/>
      <c r="C309" s="216" t="s">
        <v>391</v>
      </c>
      <c r="D309" s="216" t="s">
        <v>142</v>
      </c>
      <c r="E309" s="217" t="s">
        <v>392</v>
      </c>
      <c r="F309" s="218" t="s">
        <v>393</v>
      </c>
      <c r="G309" s="219" t="s">
        <v>165</v>
      </c>
      <c r="H309" s="220">
        <v>1.9199999999999999</v>
      </c>
      <c r="I309" s="221"/>
      <c r="J309" s="222">
        <f>ROUND(I309*H309,2)</f>
        <v>0</v>
      </c>
      <c r="K309" s="223"/>
      <c r="L309" s="45"/>
      <c r="M309" s="224" t="s">
        <v>1</v>
      </c>
      <c r="N309" s="225" t="s">
        <v>41</v>
      </c>
      <c r="O309" s="92"/>
      <c r="P309" s="226">
        <f>O309*H309</f>
        <v>0</v>
      </c>
      <c r="Q309" s="226">
        <v>0</v>
      </c>
      <c r="R309" s="226">
        <f>Q309*H309</f>
        <v>0</v>
      </c>
      <c r="S309" s="226">
        <v>0.041000000000000002</v>
      </c>
      <c r="T309" s="227">
        <f>S309*H309</f>
        <v>0.078719999999999998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8" t="s">
        <v>146</v>
      </c>
      <c r="AT309" s="228" t="s">
        <v>142</v>
      </c>
      <c r="AU309" s="228" t="s">
        <v>86</v>
      </c>
      <c r="AY309" s="18" t="s">
        <v>139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8" t="s">
        <v>84</v>
      </c>
      <c r="BK309" s="229">
        <f>ROUND(I309*H309,2)</f>
        <v>0</v>
      </c>
      <c r="BL309" s="18" t="s">
        <v>146</v>
      </c>
      <c r="BM309" s="228" t="s">
        <v>394</v>
      </c>
    </row>
    <row r="310" s="13" customFormat="1">
      <c r="A310" s="13"/>
      <c r="B310" s="230"/>
      <c r="C310" s="231"/>
      <c r="D310" s="232" t="s">
        <v>148</v>
      </c>
      <c r="E310" s="233" t="s">
        <v>1</v>
      </c>
      <c r="F310" s="234" t="s">
        <v>395</v>
      </c>
      <c r="G310" s="231"/>
      <c r="H310" s="233" t="s">
        <v>1</v>
      </c>
      <c r="I310" s="235"/>
      <c r="J310" s="231"/>
      <c r="K310" s="231"/>
      <c r="L310" s="236"/>
      <c r="M310" s="237"/>
      <c r="N310" s="238"/>
      <c r="O310" s="238"/>
      <c r="P310" s="238"/>
      <c r="Q310" s="238"/>
      <c r="R310" s="238"/>
      <c r="S310" s="238"/>
      <c r="T310" s="23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0" t="s">
        <v>148</v>
      </c>
      <c r="AU310" s="240" t="s">
        <v>86</v>
      </c>
      <c r="AV310" s="13" t="s">
        <v>84</v>
      </c>
      <c r="AW310" s="13" t="s">
        <v>32</v>
      </c>
      <c r="AX310" s="13" t="s">
        <v>76</v>
      </c>
      <c r="AY310" s="240" t="s">
        <v>139</v>
      </c>
    </row>
    <row r="311" s="14" customFormat="1">
      <c r="A311" s="14"/>
      <c r="B311" s="241"/>
      <c r="C311" s="242"/>
      <c r="D311" s="232" t="s">
        <v>148</v>
      </c>
      <c r="E311" s="243" t="s">
        <v>1</v>
      </c>
      <c r="F311" s="244" t="s">
        <v>168</v>
      </c>
      <c r="G311" s="242"/>
      <c r="H311" s="245">
        <v>0.92000000000000004</v>
      </c>
      <c r="I311" s="246"/>
      <c r="J311" s="242"/>
      <c r="K311" s="242"/>
      <c r="L311" s="247"/>
      <c r="M311" s="248"/>
      <c r="N311" s="249"/>
      <c r="O311" s="249"/>
      <c r="P311" s="249"/>
      <c r="Q311" s="249"/>
      <c r="R311" s="249"/>
      <c r="S311" s="249"/>
      <c r="T311" s="25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1" t="s">
        <v>148</v>
      </c>
      <c r="AU311" s="251" t="s">
        <v>86</v>
      </c>
      <c r="AV311" s="14" t="s">
        <v>86</v>
      </c>
      <c r="AW311" s="14" t="s">
        <v>32</v>
      </c>
      <c r="AX311" s="14" t="s">
        <v>76</v>
      </c>
      <c r="AY311" s="251" t="s">
        <v>139</v>
      </c>
    </row>
    <row r="312" s="13" customFormat="1">
      <c r="A312" s="13"/>
      <c r="B312" s="230"/>
      <c r="C312" s="231"/>
      <c r="D312" s="232" t="s">
        <v>148</v>
      </c>
      <c r="E312" s="233" t="s">
        <v>1</v>
      </c>
      <c r="F312" s="234" t="s">
        <v>396</v>
      </c>
      <c r="G312" s="231"/>
      <c r="H312" s="233" t="s">
        <v>1</v>
      </c>
      <c r="I312" s="235"/>
      <c r="J312" s="231"/>
      <c r="K312" s="231"/>
      <c r="L312" s="236"/>
      <c r="M312" s="237"/>
      <c r="N312" s="238"/>
      <c r="O312" s="238"/>
      <c r="P312" s="238"/>
      <c r="Q312" s="238"/>
      <c r="R312" s="238"/>
      <c r="S312" s="238"/>
      <c r="T312" s="23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0" t="s">
        <v>148</v>
      </c>
      <c r="AU312" s="240" t="s">
        <v>86</v>
      </c>
      <c r="AV312" s="13" t="s">
        <v>84</v>
      </c>
      <c r="AW312" s="13" t="s">
        <v>32</v>
      </c>
      <c r="AX312" s="13" t="s">
        <v>76</v>
      </c>
      <c r="AY312" s="240" t="s">
        <v>139</v>
      </c>
    </row>
    <row r="313" s="14" customFormat="1">
      <c r="A313" s="14"/>
      <c r="B313" s="241"/>
      <c r="C313" s="242"/>
      <c r="D313" s="232" t="s">
        <v>148</v>
      </c>
      <c r="E313" s="243" t="s">
        <v>1</v>
      </c>
      <c r="F313" s="244" t="s">
        <v>170</v>
      </c>
      <c r="G313" s="242"/>
      <c r="H313" s="245">
        <v>1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1" t="s">
        <v>148</v>
      </c>
      <c r="AU313" s="251" t="s">
        <v>86</v>
      </c>
      <c r="AV313" s="14" t="s">
        <v>86</v>
      </c>
      <c r="AW313" s="14" t="s">
        <v>32</v>
      </c>
      <c r="AX313" s="14" t="s">
        <v>76</v>
      </c>
      <c r="AY313" s="251" t="s">
        <v>139</v>
      </c>
    </row>
    <row r="314" s="15" customFormat="1">
      <c r="A314" s="15"/>
      <c r="B314" s="252"/>
      <c r="C314" s="253"/>
      <c r="D314" s="232" t="s">
        <v>148</v>
      </c>
      <c r="E314" s="254" t="s">
        <v>1</v>
      </c>
      <c r="F314" s="255" t="s">
        <v>153</v>
      </c>
      <c r="G314" s="253"/>
      <c r="H314" s="256">
        <v>1.9199999999999999</v>
      </c>
      <c r="I314" s="257"/>
      <c r="J314" s="253"/>
      <c r="K314" s="253"/>
      <c r="L314" s="258"/>
      <c r="M314" s="259"/>
      <c r="N314" s="260"/>
      <c r="O314" s="260"/>
      <c r="P314" s="260"/>
      <c r="Q314" s="260"/>
      <c r="R314" s="260"/>
      <c r="S314" s="260"/>
      <c r="T314" s="261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2" t="s">
        <v>148</v>
      </c>
      <c r="AU314" s="262" t="s">
        <v>86</v>
      </c>
      <c r="AV314" s="15" t="s">
        <v>146</v>
      </c>
      <c r="AW314" s="15" t="s">
        <v>32</v>
      </c>
      <c r="AX314" s="15" t="s">
        <v>84</v>
      </c>
      <c r="AY314" s="262" t="s">
        <v>139</v>
      </c>
    </row>
    <row r="315" s="2" customFormat="1" ht="21.75" customHeight="1">
      <c r="A315" s="39"/>
      <c r="B315" s="40"/>
      <c r="C315" s="216" t="s">
        <v>397</v>
      </c>
      <c r="D315" s="216" t="s">
        <v>142</v>
      </c>
      <c r="E315" s="217" t="s">
        <v>398</v>
      </c>
      <c r="F315" s="218" t="s">
        <v>399</v>
      </c>
      <c r="G315" s="219" t="s">
        <v>165</v>
      </c>
      <c r="H315" s="220">
        <v>11.228999999999999</v>
      </c>
      <c r="I315" s="221"/>
      <c r="J315" s="222">
        <f>ROUND(I315*H315,2)</f>
        <v>0</v>
      </c>
      <c r="K315" s="223"/>
      <c r="L315" s="45"/>
      <c r="M315" s="224" t="s">
        <v>1</v>
      </c>
      <c r="N315" s="225" t="s">
        <v>41</v>
      </c>
      <c r="O315" s="92"/>
      <c r="P315" s="226">
        <f>O315*H315</f>
        <v>0</v>
      </c>
      <c r="Q315" s="226">
        <v>0</v>
      </c>
      <c r="R315" s="226">
        <f>Q315*H315</f>
        <v>0</v>
      </c>
      <c r="S315" s="226">
        <v>0.075999999999999998</v>
      </c>
      <c r="T315" s="227">
        <f>S315*H315</f>
        <v>0.85340399999999994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8" t="s">
        <v>146</v>
      </c>
      <c r="AT315" s="228" t="s">
        <v>142</v>
      </c>
      <c r="AU315" s="228" t="s">
        <v>86</v>
      </c>
      <c r="AY315" s="18" t="s">
        <v>139</v>
      </c>
      <c r="BE315" s="229">
        <f>IF(N315="základní",J315,0)</f>
        <v>0</v>
      </c>
      <c r="BF315" s="229">
        <f>IF(N315="snížená",J315,0)</f>
        <v>0</v>
      </c>
      <c r="BG315" s="229">
        <f>IF(N315="zákl. přenesená",J315,0)</f>
        <v>0</v>
      </c>
      <c r="BH315" s="229">
        <f>IF(N315="sníž. přenesená",J315,0)</f>
        <v>0</v>
      </c>
      <c r="BI315" s="229">
        <f>IF(N315="nulová",J315,0)</f>
        <v>0</v>
      </c>
      <c r="BJ315" s="18" t="s">
        <v>84</v>
      </c>
      <c r="BK315" s="229">
        <f>ROUND(I315*H315,2)</f>
        <v>0</v>
      </c>
      <c r="BL315" s="18" t="s">
        <v>146</v>
      </c>
      <c r="BM315" s="228" t="s">
        <v>400</v>
      </c>
    </row>
    <row r="316" s="14" customFormat="1">
      <c r="A316" s="14"/>
      <c r="B316" s="241"/>
      <c r="C316" s="242"/>
      <c r="D316" s="232" t="s">
        <v>148</v>
      </c>
      <c r="E316" s="243" t="s">
        <v>1</v>
      </c>
      <c r="F316" s="244" t="s">
        <v>401</v>
      </c>
      <c r="G316" s="242"/>
      <c r="H316" s="245">
        <v>11.228999999999999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1" t="s">
        <v>148</v>
      </c>
      <c r="AU316" s="251" t="s">
        <v>86</v>
      </c>
      <c r="AV316" s="14" t="s">
        <v>86</v>
      </c>
      <c r="AW316" s="14" t="s">
        <v>32</v>
      </c>
      <c r="AX316" s="14" t="s">
        <v>84</v>
      </c>
      <c r="AY316" s="251" t="s">
        <v>139</v>
      </c>
    </row>
    <row r="317" s="2" customFormat="1" ht="24.15" customHeight="1">
      <c r="A317" s="39"/>
      <c r="B317" s="40"/>
      <c r="C317" s="216" t="s">
        <v>402</v>
      </c>
      <c r="D317" s="216" t="s">
        <v>142</v>
      </c>
      <c r="E317" s="217" t="s">
        <v>403</v>
      </c>
      <c r="F317" s="218" t="s">
        <v>404</v>
      </c>
      <c r="G317" s="219" t="s">
        <v>165</v>
      </c>
      <c r="H317" s="220">
        <v>1.8</v>
      </c>
      <c r="I317" s="221"/>
      <c r="J317" s="222">
        <f>ROUND(I317*H317,2)</f>
        <v>0</v>
      </c>
      <c r="K317" s="223"/>
      <c r="L317" s="45"/>
      <c r="M317" s="224" t="s">
        <v>1</v>
      </c>
      <c r="N317" s="225" t="s">
        <v>41</v>
      </c>
      <c r="O317" s="92"/>
      <c r="P317" s="226">
        <f>O317*H317</f>
        <v>0</v>
      </c>
      <c r="Q317" s="226">
        <v>0</v>
      </c>
      <c r="R317" s="226">
        <f>Q317*H317</f>
        <v>0</v>
      </c>
      <c r="S317" s="226">
        <v>0.075999999999999998</v>
      </c>
      <c r="T317" s="227">
        <f>S317*H317</f>
        <v>0.13680000000000001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8" t="s">
        <v>146</v>
      </c>
      <c r="AT317" s="228" t="s">
        <v>142</v>
      </c>
      <c r="AU317" s="228" t="s">
        <v>86</v>
      </c>
      <c r="AY317" s="18" t="s">
        <v>139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18" t="s">
        <v>84</v>
      </c>
      <c r="BK317" s="229">
        <f>ROUND(I317*H317,2)</f>
        <v>0</v>
      </c>
      <c r="BL317" s="18" t="s">
        <v>146</v>
      </c>
      <c r="BM317" s="228" t="s">
        <v>405</v>
      </c>
    </row>
    <row r="318" s="14" customFormat="1">
      <c r="A318" s="14"/>
      <c r="B318" s="241"/>
      <c r="C318" s="242"/>
      <c r="D318" s="232" t="s">
        <v>148</v>
      </c>
      <c r="E318" s="243" t="s">
        <v>1</v>
      </c>
      <c r="F318" s="244" t="s">
        <v>406</v>
      </c>
      <c r="G318" s="242"/>
      <c r="H318" s="245">
        <v>1.8</v>
      </c>
      <c r="I318" s="246"/>
      <c r="J318" s="242"/>
      <c r="K318" s="242"/>
      <c r="L318" s="247"/>
      <c r="M318" s="248"/>
      <c r="N318" s="249"/>
      <c r="O318" s="249"/>
      <c r="P318" s="249"/>
      <c r="Q318" s="249"/>
      <c r="R318" s="249"/>
      <c r="S318" s="249"/>
      <c r="T318" s="25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1" t="s">
        <v>148</v>
      </c>
      <c r="AU318" s="251" t="s">
        <v>86</v>
      </c>
      <c r="AV318" s="14" t="s">
        <v>86</v>
      </c>
      <c r="AW318" s="14" t="s">
        <v>32</v>
      </c>
      <c r="AX318" s="14" t="s">
        <v>84</v>
      </c>
      <c r="AY318" s="251" t="s">
        <v>139</v>
      </c>
    </row>
    <row r="319" s="2" customFormat="1" ht="24.15" customHeight="1">
      <c r="A319" s="39"/>
      <c r="B319" s="40"/>
      <c r="C319" s="216" t="s">
        <v>407</v>
      </c>
      <c r="D319" s="216" t="s">
        <v>142</v>
      </c>
      <c r="E319" s="217" t="s">
        <v>408</v>
      </c>
      <c r="F319" s="218" t="s">
        <v>409</v>
      </c>
      <c r="G319" s="219" t="s">
        <v>145</v>
      </c>
      <c r="H319" s="220">
        <v>0.61499999999999999</v>
      </c>
      <c r="I319" s="221"/>
      <c r="J319" s="222">
        <f>ROUND(I319*H319,2)</f>
        <v>0</v>
      </c>
      <c r="K319" s="223"/>
      <c r="L319" s="45"/>
      <c r="M319" s="224" t="s">
        <v>1</v>
      </c>
      <c r="N319" s="225" t="s">
        <v>41</v>
      </c>
      <c r="O319" s="92"/>
      <c r="P319" s="226">
        <f>O319*H319</f>
        <v>0</v>
      </c>
      <c r="Q319" s="226">
        <v>0</v>
      </c>
      <c r="R319" s="226">
        <f>Q319*H319</f>
        <v>0</v>
      </c>
      <c r="S319" s="226">
        <v>1.8</v>
      </c>
      <c r="T319" s="227">
        <f>S319*H319</f>
        <v>1.107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8" t="s">
        <v>146</v>
      </c>
      <c r="AT319" s="228" t="s">
        <v>142</v>
      </c>
      <c r="AU319" s="228" t="s">
        <v>86</v>
      </c>
      <c r="AY319" s="18" t="s">
        <v>139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8" t="s">
        <v>84</v>
      </c>
      <c r="BK319" s="229">
        <f>ROUND(I319*H319,2)</f>
        <v>0</v>
      </c>
      <c r="BL319" s="18" t="s">
        <v>146</v>
      </c>
      <c r="BM319" s="228" t="s">
        <v>410</v>
      </c>
    </row>
    <row r="320" s="13" customFormat="1">
      <c r="A320" s="13"/>
      <c r="B320" s="230"/>
      <c r="C320" s="231"/>
      <c r="D320" s="232" t="s">
        <v>148</v>
      </c>
      <c r="E320" s="233" t="s">
        <v>1</v>
      </c>
      <c r="F320" s="234" t="s">
        <v>411</v>
      </c>
      <c r="G320" s="231"/>
      <c r="H320" s="233" t="s">
        <v>1</v>
      </c>
      <c r="I320" s="235"/>
      <c r="J320" s="231"/>
      <c r="K320" s="231"/>
      <c r="L320" s="236"/>
      <c r="M320" s="237"/>
      <c r="N320" s="238"/>
      <c r="O320" s="238"/>
      <c r="P320" s="238"/>
      <c r="Q320" s="238"/>
      <c r="R320" s="238"/>
      <c r="S320" s="238"/>
      <c r="T320" s="23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0" t="s">
        <v>148</v>
      </c>
      <c r="AU320" s="240" t="s">
        <v>86</v>
      </c>
      <c r="AV320" s="13" t="s">
        <v>84</v>
      </c>
      <c r="AW320" s="13" t="s">
        <v>32</v>
      </c>
      <c r="AX320" s="13" t="s">
        <v>76</v>
      </c>
      <c r="AY320" s="240" t="s">
        <v>139</v>
      </c>
    </row>
    <row r="321" s="14" customFormat="1">
      <c r="A321" s="14"/>
      <c r="B321" s="241"/>
      <c r="C321" s="242"/>
      <c r="D321" s="232" t="s">
        <v>148</v>
      </c>
      <c r="E321" s="243" t="s">
        <v>1</v>
      </c>
      <c r="F321" s="244" t="s">
        <v>412</v>
      </c>
      <c r="G321" s="242"/>
      <c r="H321" s="245">
        <v>0.61499999999999999</v>
      </c>
      <c r="I321" s="246"/>
      <c r="J321" s="242"/>
      <c r="K321" s="242"/>
      <c r="L321" s="247"/>
      <c r="M321" s="248"/>
      <c r="N321" s="249"/>
      <c r="O321" s="249"/>
      <c r="P321" s="249"/>
      <c r="Q321" s="249"/>
      <c r="R321" s="249"/>
      <c r="S321" s="249"/>
      <c r="T321" s="25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1" t="s">
        <v>148</v>
      </c>
      <c r="AU321" s="251" t="s">
        <v>86</v>
      </c>
      <c r="AV321" s="14" t="s">
        <v>86</v>
      </c>
      <c r="AW321" s="14" t="s">
        <v>32</v>
      </c>
      <c r="AX321" s="14" t="s">
        <v>84</v>
      </c>
      <c r="AY321" s="251" t="s">
        <v>139</v>
      </c>
    </row>
    <row r="322" s="2" customFormat="1" ht="24.15" customHeight="1">
      <c r="A322" s="39"/>
      <c r="B322" s="40"/>
      <c r="C322" s="216" t="s">
        <v>413</v>
      </c>
      <c r="D322" s="216" t="s">
        <v>142</v>
      </c>
      <c r="E322" s="217" t="s">
        <v>414</v>
      </c>
      <c r="F322" s="218" t="s">
        <v>415</v>
      </c>
      <c r="G322" s="219" t="s">
        <v>238</v>
      </c>
      <c r="H322" s="220">
        <v>5.4000000000000004</v>
      </c>
      <c r="I322" s="221"/>
      <c r="J322" s="222">
        <f>ROUND(I322*H322,2)</f>
        <v>0</v>
      </c>
      <c r="K322" s="223"/>
      <c r="L322" s="45"/>
      <c r="M322" s="224" t="s">
        <v>1</v>
      </c>
      <c r="N322" s="225" t="s">
        <v>41</v>
      </c>
      <c r="O322" s="92"/>
      <c r="P322" s="226">
        <f>O322*H322</f>
        <v>0</v>
      </c>
      <c r="Q322" s="226">
        <v>0</v>
      </c>
      <c r="R322" s="226">
        <f>Q322*H322</f>
        <v>0</v>
      </c>
      <c r="S322" s="226">
        <v>0.042000000000000003</v>
      </c>
      <c r="T322" s="227">
        <f>S322*H322</f>
        <v>0.22680000000000003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8" t="s">
        <v>146</v>
      </c>
      <c r="AT322" s="228" t="s">
        <v>142</v>
      </c>
      <c r="AU322" s="228" t="s">
        <v>86</v>
      </c>
      <c r="AY322" s="18" t="s">
        <v>139</v>
      </c>
      <c r="BE322" s="229">
        <f>IF(N322="základní",J322,0)</f>
        <v>0</v>
      </c>
      <c r="BF322" s="229">
        <f>IF(N322="snížená",J322,0)</f>
        <v>0</v>
      </c>
      <c r="BG322" s="229">
        <f>IF(N322="zákl. přenesená",J322,0)</f>
        <v>0</v>
      </c>
      <c r="BH322" s="229">
        <f>IF(N322="sníž. přenesená",J322,0)</f>
        <v>0</v>
      </c>
      <c r="BI322" s="229">
        <f>IF(N322="nulová",J322,0)</f>
        <v>0</v>
      </c>
      <c r="BJ322" s="18" t="s">
        <v>84</v>
      </c>
      <c r="BK322" s="229">
        <f>ROUND(I322*H322,2)</f>
        <v>0</v>
      </c>
      <c r="BL322" s="18" t="s">
        <v>146</v>
      </c>
      <c r="BM322" s="228" t="s">
        <v>416</v>
      </c>
    </row>
    <row r="323" s="13" customFormat="1">
      <c r="A323" s="13"/>
      <c r="B323" s="230"/>
      <c r="C323" s="231"/>
      <c r="D323" s="232" t="s">
        <v>148</v>
      </c>
      <c r="E323" s="233" t="s">
        <v>1</v>
      </c>
      <c r="F323" s="234" t="s">
        <v>149</v>
      </c>
      <c r="G323" s="231"/>
      <c r="H323" s="233" t="s">
        <v>1</v>
      </c>
      <c r="I323" s="235"/>
      <c r="J323" s="231"/>
      <c r="K323" s="231"/>
      <c r="L323" s="236"/>
      <c r="M323" s="237"/>
      <c r="N323" s="238"/>
      <c r="O323" s="238"/>
      <c r="P323" s="238"/>
      <c r="Q323" s="238"/>
      <c r="R323" s="238"/>
      <c r="S323" s="238"/>
      <c r="T323" s="23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0" t="s">
        <v>148</v>
      </c>
      <c r="AU323" s="240" t="s">
        <v>86</v>
      </c>
      <c r="AV323" s="13" t="s">
        <v>84</v>
      </c>
      <c r="AW323" s="13" t="s">
        <v>32</v>
      </c>
      <c r="AX323" s="13" t="s">
        <v>76</v>
      </c>
      <c r="AY323" s="240" t="s">
        <v>139</v>
      </c>
    </row>
    <row r="324" s="14" customFormat="1">
      <c r="A324" s="14"/>
      <c r="B324" s="241"/>
      <c r="C324" s="242"/>
      <c r="D324" s="232" t="s">
        <v>148</v>
      </c>
      <c r="E324" s="243" t="s">
        <v>1</v>
      </c>
      <c r="F324" s="244" t="s">
        <v>417</v>
      </c>
      <c r="G324" s="242"/>
      <c r="H324" s="245">
        <v>2.6000000000000001</v>
      </c>
      <c r="I324" s="246"/>
      <c r="J324" s="242"/>
      <c r="K324" s="242"/>
      <c r="L324" s="247"/>
      <c r="M324" s="248"/>
      <c r="N324" s="249"/>
      <c r="O324" s="249"/>
      <c r="P324" s="249"/>
      <c r="Q324" s="249"/>
      <c r="R324" s="249"/>
      <c r="S324" s="249"/>
      <c r="T324" s="25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1" t="s">
        <v>148</v>
      </c>
      <c r="AU324" s="251" t="s">
        <v>86</v>
      </c>
      <c r="AV324" s="14" t="s">
        <v>86</v>
      </c>
      <c r="AW324" s="14" t="s">
        <v>32</v>
      </c>
      <c r="AX324" s="14" t="s">
        <v>76</v>
      </c>
      <c r="AY324" s="251" t="s">
        <v>139</v>
      </c>
    </row>
    <row r="325" s="13" customFormat="1">
      <c r="A325" s="13"/>
      <c r="B325" s="230"/>
      <c r="C325" s="231"/>
      <c r="D325" s="232" t="s">
        <v>148</v>
      </c>
      <c r="E325" s="233" t="s">
        <v>1</v>
      </c>
      <c r="F325" s="234" t="s">
        <v>151</v>
      </c>
      <c r="G325" s="231"/>
      <c r="H325" s="233" t="s">
        <v>1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0" t="s">
        <v>148</v>
      </c>
      <c r="AU325" s="240" t="s">
        <v>86</v>
      </c>
      <c r="AV325" s="13" t="s">
        <v>84</v>
      </c>
      <c r="AW325" s="13" t="s">
        <v>32</v>
      </c>
      <c r="AX325" s="13" t="s">
        <v>76</v>
      </c>
      <c r="AY325" s="240" t="s">
        <v>139</v>
      </c>
    </row>
    <row r="326" s="14" customFormat="1">
      <c r="A326" s="14"/>
      <c r="B326" s="241"/>
      <c r="C326" s="242"/>
      <c r="D326" s="232" t="s">
        <v>148</v>
      </c>
      <c r="E326" s="243" t="s">
        <v>1</v>
      </c>
      <c r="F326" s="244" t="s">
        <v>418</v>
      </c>
      <c r="G326" s="242"/>
      <c r="H326" s="245">
        <v>2.7999999999999998</v>
      </c>
      <c r="I326" s="246"/>
      <c r="J326" s="242"/>
      <c r="K326" s="242"/>
      <c r="L326" s="247"/>
      <c r="M326" s="248"/>
      <c r="N326" s="249"/>
      <c r="O326" s="249"/>
      <c r="P326" s="249"/>
      <c r="Q326" s="249"/>
      <c r="R326" s="249"/>
      <c r="S326" s="249"/>
      <c r="T326" s="25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1" t="s">
        <v>148</v>
      </c>
      <c r="AU326" s="251" t="s">
        <v>86</v>
      </c>
      <c r="AV326" s="14" t="s">
        <v>86</v>
      </c>
      <c r="AW326" s="14" t="s">
        <v>32</v>
      </c>
      <c r="AX326" s="14" t="s">
        <v>76</v>
      </c>
      <c r="AY326" s="251" t="s">
        <v>139</v>
      </c>
    </row>
    <row r="327" s="15" customFormat="1">
      <c r="A327" s="15"/>
      <c r="B327" s="252"/>
      <c r="C327" s="253"/>
      <c r="D327" s="232" t="s">
        <v>148</v>
      </c>
      <c r="E327" s="254" t="s">
        <v>1</v>
      </c>
      <c r="F327" s="255" t="s">
        <v>153</v>
      </c>
      <c r="G327" s="253"/>
      <c r="H327" s="256">
        <v>5.4000000000000004</v>
      </c>
      <c r="I327" s="257"/>
      <c r="J327" s="253"/>
      <c r="K327" s="253"/>
      <c r="L327" s="258"/>
      <c r="M327" s="259"/>
      <c r="N327" s="260"/>
      <c r="O327" s="260"/>
      <c r="P327" s="260"/>
      <c r="Q327" s="260"/>
      <c r="R327" s="260"/>
      <c r="S327" s="260"/>
      <c r="T327" s="261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2" t="s">
        <v>148</v>
      </c>
      <c r="AU327" s="262" t="s">
        <v>86</v>
      </c>
      <c r="AV327" s="15" t="s">
        <v>146</v>
      </c>
      <c r="AW327" s="15" t="s">
        <v>32</v>
      </c>
      <c r="AX327" s="15" t="s">
        <v>84</v>
      </c>
      <c r="AY327" s="262" t="s">
        <v>139</v>
      </c>
    </row>
    <row r="328" s="2" customFormat="1" ht="24.15" customHeight="1">
      <c r="A328" s="39"/>
      <c r="B328" s="40"/>
      <c r="C328" s="216" t="s">
        <v>419</v>
      </c>
      <c r="D328" s="216" t="s">
        <v>142</v>
      </c>
      <c r="E328" s="217" t="s">
        <v>420</v>
      </c>
      <c r="F328" s="218" t="s">
        <v>421</v>
      </c>
      <c r="G328" s="219" t="s">
        <v>238</v>
      </c>
      <c r="H328" s="220">
        <v>0.59999999999999998</v>
      </c>
      <c r="I328" s="221"/>
      <c r="J328" s="222">
        <f>ROUND(I328*H328,2)</f>
        <v>0</v>
      </c>
      <c r="K328" s="223"/>
      <c r="L328" s="45"/>
      <c r="M328" s="224" t="s">
        <v>1</v>
      </c>
      <c r="N328" s="225" t="s">
        <v>41</v>
      </c>
      <c r="O328" s="92"/>
      <c r="P328" s="226">
        <f>O328*H328</f>
        <v>0</v>
      </c>
      <c r="Q328" s="226">
        <v>0.00076000000000000004</v>
      </c>
      <c r="R328" s="226">
        <f>Q328*H328</f>
        <v>0.00045600000000000003</v>
      </c>
      <c r="S328" s="226">
        <v>0.0020999999999999999</v>
      </c>
      <c r="T328" s="227">
        <f>S328*H328</f>
        <v>0.0012599999999999998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8" t="s">
        <v>146</v>
      </c>
      <c r="AT328" s="228" t="s">
        <v>142</v>
      </c>
      <c r="AU328" s="228" t="s">
        <v>86</v>
      </c>
      <c r="AY328" s="18" t="s">
        <v>139</v>
      </c>
      <c r="BE328" s="229">
        <f>IF(N328="základní",J328,0)</f>
        <v>0</v>
      </c>
      <c r="BF328" s="229">
        <f>IF(N328="snížená",J328,0)</f>
        <v>0</v>
      </c>
      <c r="BG328" s="229">
        <f>IF(N328="zákl. přenesená",J328,0)</f>
        <v>0</v>
      </c>
      <c r="BH328" s="229">
        <f>IF(N328="sníž. přenesená",J328,0)</f>
        <v>0</v>
      </c>
      <c r="BI328" s="229">
        <f>IF(N328="nulová",J328,0)</f>
        <v>0</v>
      </c>
      <c r="BJ328" s="18" t="s">
        <v>84</v>
      </c>
      <c r="BK328" s="229">
        <f>ROUND(I328*H328,2)</f>
        <v>0</v>
      </c>
      <c r="BL328" s="18" t="s">
        <v>146</v>
      </c>
      <c r="BM328" s="228" t="s">
        <v>422</v>
      </c>
    </row>
    <row r="329" s="13" customFormat="1">
      <c r="A329" s="13"/>
      <c r="B329" s="230"/>
      <c r="C329" s="231"/>
      <c r="D329" s="232" t="s">
        <v>148</v>
      </c>
      <c r="E329" s="233" t="s">
        <v>1</v>
      </c>
      <c r="F329" s="234" t="s">
        <v>423</v>
      </c>
      <c r="G329" s="231"/>
      <c r="H329" s="233" t="s">
        <v>1</v>
      </c>
      <c r="I329" s="235"/>
      <c r="J329" s="231"/>
      <c r="K329" s="231"/>
      <c r="L329" s="236"/>
      <c r="M329" s="237"/>
      <c r="N329" s="238"/>
      <c r="O329" s="238"/>
      <c r="P329" s="238"/>
      <c r="Q329" s="238"/>
      <c r="R329" s="238"/>
      <c r="S329" s="238"/>
      <c r="T329" s="23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0" t="s">
        <v>148</v>
      </c>
      <c r="AU329" s="240" t="s">
        <v>86</v>
      </c>
      <c r="AV329" s="13" t="s">
        <v>84</v>
      </c>
      <c r="AW329" s="13" t="s">
        <v>32</v>
      </c>
      <c r="AX329" s="13" t="s">
        <v>76</v>
      </c>
      <c r="AY329" s="240" t="s">
        <v>139</v>
      </c>
    </row>
    <row r="330" s="14" customFormat="1">
      <c r="A330" s="14"/>
      <c r="B330" s="241"/>
      <c r="C330" s="242"/>
      <c r="D330" s="232" t="s">
        <v>148</v>
      </c>
      <c r="E330" s="243" t="s">
        <v>1</v>
      </c>
      <c r="F330" s="244" t="s">
        <v>424</v>
      </c>
      <c r="G330" s="242"/>
      <c r="H330" s="245">
        <v>0.29999999999999999</v>
      </c>
      <c r="I330" s="246"/>
      <c r="J330" s="242"/>
      <c r="K330" s="242"/>
      <c r="L330" s="247"/>
      <c r="M330" s="248"/>
      <c r="N330" s="249"/>
      <c r="O330" s="249"/>
      <c r="P330" s="249"/>
      <c r="Q330" s="249"/>
      <c r="R330" s="249"/>
      <c r="S330" s="249"/>
      <c r="T330" s="25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1" t="s">
        <v>148</v>
      </c>
      <c r="AU330" s="251" t="s">
        <v>86</v>
      </c>
      <c r="AV330" s="14" t="s">
        <v>86</v>
      </c>
      <c r="AW330" s="14" t="s">
        <v>32</v>
      </c>
      <c r="AX330" s="14" t="s">
        <v>76</v>
      </c>
      <c r="AY330" s="251" t="s">
        <v>139</v>
      </c>
    </row>
    <row r="331" s="13" customFormat="1">
      <c r="A331" s="13"/>
      <c r="B331" s="230"/>
      <c r="C331" s="231"/>
      <c r="D331" s="232" t="s">
        <v>148</v>
      </c>
      <c r="E331" s="233" t="s">
        <v>1</v>
      </c>
      <c r="F331" s="234" t="s">
        <v>425</v>
      </c>
      <c r="G331" s="231"/>
      <c r="H331" s="233" t="s">
        <v>1</v>
      </c>
      <c r="I331" s="235"/>
      <c r="J331" s="231"/>
      <c r="K331" s="231"/>
      <c r="L331" s="236"/>
      <c r="M331" s="237"/>
      <c r="N331" s="238"/>
      <c r="O331" s="238"/>
      <c r="P331" s="238"/>
      <c r="Q331" s="238"/>
      <c r="R331" s="238"/>
      <c r="S331" s="238"/>
      <c r="T331" s="23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0" t="s">
        <v>148</v>
      </c>
      <c r="AU331" s="240" t="s">
        <v>86</v>
      </c>
      <c r="AV331" s="13" t="s">
        <v>84</v>
      </c>
      <c r="AW331" s="13" t="s">
        <v>32</v>
      </c>
      <c r="AX331" s="13" t="s">
        <v>76</v>
      </c>
      <c r="AY331" s="240" t="s">
        <v>139</v>
      </c>
    </row>
    <row r="332" s="14" customFormat="1">
      <c r="A332" s="14"/>
      <c r="B332" s="241"/>
      <c r="C332" s="242"/>
      <c r="D332" s="232" t="s">
        <v>148</v>
      </c>
      <c r="E332" s="243" t="s">
        <v>1</v>
      </c>
      <c r="F332" s="244" t="s">
        <v>424</v>
      </c>
      <c r="G332" s="242"/>
      <c r="H332" s="245">
        <v>0.29999999999999999</v>
      </c>
      <c r="I332" s="246"/>
      <c r="J332" s="242"/>
      <c r="K332" s="242"/>
      <c r="L332" s="247"/>
      <c r="M332" s="248"/>
      <c r="N332" s="249"/>
      <c r="O332" s="249"/>
      <c r="P332" s="249"/>
      <c r="Q332" s="249"/>
      <c r="R332" s="249"/>
      <c r="S332" s="249"/>
      <c r="T332" s="25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1" t="s">
        <v>148</v>
      </c>
      <c r="AU332" s="251" t="s">
        <v>86</v>
      </c>
      <c r="AV332" s="14" t="s">
        <v>86</v>
      </c>
      <c r="AW332" s="14" t="s">
        <v>32</v>
      </c>
      <c r="AX332" s="14" t="s">
        <v>76</v>
      </c>
      <c r="AY332" s="251" t="s">
        <v>139</v>
      </c>
    </row>
    <row r="333" s="15" customFormat="1">
      <c r="A333" s="15"/>
      <c r="B333" s="252"/>
      <c r="C333" s="253"/>
      <c r="D333" s="232" t="s">
        <v>148</v>
      </c>
      <c r="E333" s="254" t="s">
        <v>1</v>
      </c>
      <c r="F333" s="255" t="s">
        <v>153</v>
      </c>
      <c r="G333" s="253"/>
      <c r="H333" s="256">
        <v>0.59999999999999998</v>
      </c>
      <c r="I333" s="257"/>
      <c r="J333" s="253"/>
      <c r="K333" s="253"/>
      <c r="L333" s="258"/>
      <c r="M333" s="259"/>
      <c r="N333" s="260"/>
      <c r="O333" s="260"/>
      <c r="P333" s="260"/>
      <c r="Q333" s="260"/>
      <c r="R333" s="260"/>
      <c r="S333" s="260"/>
      <c r="T333" s="261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2" t="s">
        <v>148</v>
      </c>
      <c r="AU333" s="262" t="s">
        <v>86</v>
      </c>
      <c r="AV333" s="15" t="s">
        <v>146</v>
      </c>
      <c r="AW333" s="15" t="s">
        <v>32</v>
      </c>
      <c r="AX333" s="15" t="s">
        <v>84</v>
      </c>
      <c r="AY333" s="262" t="s">
        <v>139</v>
      </c>
    </row>
    <row r="334" s="2" customFormat="1" ht="24.15" customHeight="1">
      <c r="A334" s="39"/>
      <c r="B334" s="40"/>
      <c r="C334" s="216" t="s">
        <v>426</v>
      </c>
      <c r="D334" s="216" t="s">
        <v>142</v>
      </c>
      <c r="E334" s="217" t="s">
        <v>427</v>
      </c>
      <c r="F334" s="218" t="s">
        <v>428</v>
      </c>
      <c r="G334" s="219" t="s">
        <v>238</v>
      </c>
      <c r="H334" s="220">
        <v>0.59999999999999998</v>
      </c>
      <c r="I334" s="221"/>
      <c r="J334" s="222">
        <f>ROUND(I334*H334,2)</f>
        <v>0</v>
      </c>
      <c r="K334" s="223"/>
      <c r="L334" s="45"/>
      <c r="M334" s="224" t="s">
        <v>1</v>
      </c>
      <c r="N334" s="225" t="s">
        <v>41</v>
      </c>
      <c r="O334" s="92"/>
      <c r="P334" s="226">
        <f>O334*H334</f>
        <v>0</v>
      </c>
      <c r="Q334" s="226">
        <v>0.00147</v>
      </c>
      <c r="R334" s="226">
        <f>Q334*H334</f>
        <v>0.00088199999999999997</v>
      </c>
      <c r="S334" s="226">
        <v>0.039</v>
      </c>
      <c r="T334" s="227">
        <f>S334*H334</f>
        <v>0.023400000000000001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8" t="s">
        <v>146</v>
      </c>
      <c r="AT334" s="228" t="s">
        <v>142</v>
      </c>
      <c r="AU334" s="228" t="s">
        <v>86</v>
      </c>
      <c r="AY334" s="18" t="s">
        <v>139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18" t="s">
        <v>84</v>
      </c>
      <c r="BK334" s="229">
        <f>ROUND(I334*H334,2)</f>
        <v>0</v>
      </c>
      <c r="BL334" s="18" t="s">
        <v>146</v>
      </c>
      <c r="BM334" s="228" t="s">
        <v>429</v>
      </c>
    </row>
    <row r="335" s="13" customFormat="1">
      <c r="A335" s="13"/>
      <c r="B335" s="230"/>
      <c r="C335" s="231"/>
      <c r="D335" s="232" t="s">
        <v>148</v>
      </c>
      <c r="E335" s="233" t="s">
        <v>1</v>
      </c>
      <c r="F335" s="234" t="s">
        <v>430</v>
      </c>
      <c r="G335" s="231"/>
      <c r="H335" s="233" t="s">
        <v>1</v>
      </c>
      <c r="I335" s="235"/>
      <c r="J335" s="231"/>
      <c r="K335" s="231"/>
      <c r="L335" s="236"/>
      <c r="M335" s="237"/>
      <c r="N335" s="238"/>
      <c r="O335" s="238"/>
      <c r="P335" s="238"/>
      <c r="Q335" s="238"/>
      <c r="R335" s="238"/>
      <c r="S335" s="238"/>
      <c r="T335" s="23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0" t="s">
        <v>148</v>
      </c>
      <c r="AU335" s="240" t="s">
        <v>86</v>
      </c>
      <c r="AV335" s="13" t="s">
        <v>84</v>
      </c>
      <c r="AW335" s="13" t="s">
        <v>32</v>
      </c>
      <c r="AX335" s="13" t="s">
        <v>76</v>
      </c>
      <c r="AY335" s="240" t="s">
        <v>139</v>
      </c>
    </row>
    <row r="336" s="14" customFormat="1">
      <c r="A336" s="14"/>
      <c r="B336" s="241"/>
      <c r="C336" s="242"/>
      <c r="D336" s="232" t="s">
        <v>148</v>
      </c>
      <c r="E336" s="243" t="s">
        <v>1</v>
      </c>
      <c r="F336" s="244" t="s">
        <v>431</v>
      </c>
      <c r="G336" s="242"/>
      <c r="H336" s="245">
        <v>0.59999999999999998</v>
      </c>
      <c r="I336" s="246"/>
      <c r="J336" s="242"/>
      <c r="K336" s="242"/>
      <c r="L336" s="247"/>
      <c r="M336" s="248"/>
      <c r="N336" s="249"/>
      <c r="O336" s="249"/>
      <c r="P336" s="249"/>
      <c r="Q336" s="249"/>
      <c r="R336" s="249"/>
      <c r="S336" s="249"/>
      <c r="T336" s="25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1" t="s">
        <v>148</v>
      </c>
      <c r="AU336" s="251" t="s">
        <v>86</v>
      </c>
      <c r="AV336" s="14" t="s">
        <v>86</v>
      </c>
      <c r="AW336" s="14" t="s">
        <v>32</v>
      </c>
      <c r="AX336" s="14" t="s">
        <v>84</v>
      </c>
      <c r="AY336" s="251" t="s">
        <v>139</v>
      </c>
    </row>
    <row r="337" s="2" customFormat="1" ht="24.15" customHeight="1">
      <c r="A337" s="39"/>
      <c r="B337" s="40"/>
      <c r="C337" s="216" t="s">
        <v>432</v>
      </c>
      <c r="D337" s="216" t="s">
        <v>142</v>
      </c>
      <c r="E337" s="217" t="s">
        <v>433</v>
      </c>
      <c r="F337" s="218" t="s">
        <v>434</v>
      </c>
      <c r="G337" s="219" t="s">
        <v>238</v>
      </c>
      <c r="H337" s="220">
        <v>1.2</v>
      </c>
      <c r="I337" s="221"/>
      <c r="J337" s="222">
        <f>ROUND(I337*H337,2)</f>
        <v>0</v>
      </c>
      <c r="K337" s="223"/>
      <c r="L337" s="45"/>
      <c r="M337" s="224" t="s">
        <v>1</v>
      </c>
      <c r="N337" s="225" t="s">
        <v>41</v>
      </c>
      <c r="O337" s="92"/>
      <c r="P337" s="226">
        <f>O337*H337</f>
        <v>0</v>
      </c>
      <c r="Q337" s="226">
        <v>0.0033</v>
      </c>
      <c r="R337" s="226">
        <f>Q337*H337</f>
        <v>0.00396</v>
      </c>
      <c r="S337" s="226">
        <v>0.11</v>
      </c>
      <c r="T337" s="227">
        <f>S337*H337</f>
        <v>0.13200000000000001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8" t="s">
        <v>146</v>
      </c>
      <c r="AT337" s="228" t="s">
        <v>142</v>
      </c>
      <c r="AU337" s="228" t="s">
        <v>86</v>
      </c>
      <c r="AY337" s="18" t="s">
        <v>139</v>
      </c>
      <c r="BE337" s="229">
        <f>IF(N337="základní",J337,0)</f>
        <v>0</v>
      </c>
      <c r="BF337" s="229">
        <f>IF(N337="snížená",J337,0)</f>
        <v>0</v>
      </c>
      <c r="BG337" s="229">
        <f>IF(N337="zákl. přenesená",J337,0)</f>
        <v>0</v>
      </c>
      <c r="BH337" s="229">
        <f>IF(N337="sníž. přenesená",J337,0)</f>
        <v>0</v>
      </c>
      <c r="BI337" s="229">
        <f>IF(N337="nulová",J337,0)</f>
        <v>0</v>
      </c>
      <c r="BJ337" s="18" t="s">
        <v>84</v>
      </c>
      <c r="BK337" s="229">
        <f>ROUND(I337*H337,2)</f>
        <v>0</v>
      </c>
      <c r="BL337" s="18" t="s">
        <v>146</v>
      </c>
      <c r="BM337" s="228" t="s">
        <v>435</v>
      </c>
    </row>
    <row r="338" s="13" customFormat="1">
      <c r="A338" s="13"/>
      <c r="B338" s="230"/>
      <c r="C338" s="231"/>
      <c r="D338" s="232" t="s">
        <v>148</v>
      </c>
      <c r="E338" s="233" t="s">
        <v>1</v>
      </c>
      <c r="F338" s="234" t="s">
        <v>436</v>
      </c>
      <c r="G338" s="231"/>
      <c r="H338" s="233" t="s">
        <v>1</v>
      </c>
      <c r="I338" s="235"/>
      <c r="J338" s="231"/>
      <c r="K338" s="231"/>
      <c r="L338" s="236"/>
      <c r="M338" s="237"/>
      <c r="N338" s="238"/>
      <c r="O338" s="238"/>
      <c r="P338" s="238"/>
      <c r="Q338" s="238"/>
      <c r="R338" s="238"/>
      <c r="S338" s="238"/>
      <c r="T338" s="23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0" t="s">
        <v>148</v>
      </c>
      <c r="AU338" s="240" t="s">
        <v>86</v>
      </c>
      <c r="AV338" s="13" t="s">
        <v>84</v>
      </c>
      <c r="AW338" s="13" t="s">
        <v>32</v>
      </c>
      <c r="AX338" s="13" t="s">
        <v>76</v>
      </c>
      <c r="AY338" s="240" t="s">
        <v>139</v>
      </c>
    </row>
    <row r="339" s="14" customFormat="1">
      <c r="A339" s="14"/>
      <c r="B339" s="241"/>
      <c r="C339" s="242"/>
      <c r="D339" s="232" t="s">
        <v>148</v>
      </c>
      <c r="E339" s="243" t="s">
        <v>1</v>
      </c>
      <c r="F339" s="244" t="s">
        <v>431</v>
      </c>
      <c r="G339" s="242"/>
      <c r="H339" s="245">
        <v>0.59999999999999998</v>
      </c>
      <c r="I339" s="246"/>
      <c r="J339" s="242"/>
      <c r="K339" s="242"/>
      <c r="L339" s="247"/>
      <c r="M339" s="248"/>
      <c r="N339" s="249"/>
      <c r="O339" s="249"/>
      <c r="P339" s="249"/>
      <c r="Q339" s="249"/>
      <c r="R339" s="249"/>
      <c r="S339" s="249"/>
      <c r="T339" s="25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1" t="s">
        <v>148</v>
      </c>
      <c r="AU339" s="251" t="s">
        <v>86</v>
      </c>
      <c r="AV339" s="14" t="s">
        <v>86</v>
      </c>
      <c r="AW339" s="14" t="s">
        <v>32</v>
      </c>
      <c r="AX339" s="14" t="s">
        <v>76</v>
      </c>
      <c r="AY339" s="251" t="s">
        <v>139</v>
      </c>
    </row>
    <row r="340" s="13" customFormat="1">
      <c r="A340" s="13"/>
      <c r="B340" s="230"/>
      <c r="C340" s="231"/>
      <c r="D340" s="232" t="s">
        <v>148</v>
      </c>
      <c r="E340" s="233" t="s">
        <v>1</v>
      </c>
      <c r="F340" s="234" t="s">
        <v>437</v>
      </c>
      <c r="G340" s="231"/>
      <c r="H340" s="233" t="s">
        <v>1</v>
      </c>
      <c r="I340" s="235"/>
      <c r="J340" s="231"/>
      <c r="K340" s="231"/>
      <c r="L340" s="236"/>
      <c r="M340" s="237"/>
      <c r="N340" s="238"/>
      <c r="O340" s="238"/>
      <c r="P340" s="238"/>
      <c r="Q340" s="238"/>
      <c r="R340" s="238"/>
      <c r="S340" s="238"/>
      <c r="T340" s="23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0" t="s">
        <v>148</v>
      </c>
      <c r="AU340" s="240" t="s">
        <v>86</v>
      </c>
      <c r="AV340" s="13" t="s">
        <v>84</v>
      </c>
      <c r="AW340" s="13" t="s">
        <v>32</v>
      </c>
      <c r="AX340" s="13" t="s">
        <v>76</v>
      </c>
      <c r="AY340" s="240" t="s">
        <v>139</v>
      </c>
    </row>
    <row r="341" s="14" customFormat="1">
      <c r="A341" s="14"/>
      <c r="B341" s="241"/>
      <c r="C341" s="242"/>
      <c r="D341" s="232" t="s">
        <v>148</v>
      </c>
      <c r="E341" s="243" t="s">
        <v>1</v>
      </c>
      <c r="F341" s="244" t="s">
        <v>431</v>
      </c>
      <c r="G341" s="242"/>
      <c r="H341" s="245">
        <v>0.59999999999999998</v>
      </c>
      <c r="I341" s="246"/>
      <c r="J341" s="242"/>
      <c r="K341" s="242"/>
      <c r="L341" s="247"/>
      <c r="M341" s="248"/>
      <c r="N341" s="249"/>
      <c r="O341" s="249"/>
      <c r="P341" s="249"/>
      <c r="Q341" s="249"/>
      <c r="R341" s="249"/>
      <c r="S341" s="249"/>
      <c r="T341" s="25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1" t="s">
        <v>148</v>
      </c>
      <c r="AU341" s="251" t="s">
        <v>86</v>
      </c>
      <c r="AV341" s="14" t="s">
        <v>86</v>
      </c>
      <c r="AW341" s="14" t="s">
        <v>32</v>
      </c>
      <c r="AX341" s="14" t="s">
        <v>76</v>
      </c>
      <c r="AY341" s="251" t="s">
        <v>139</v>
      </c>
    </row>
    <row r="342" s="15" customFormat="1">
      <c r="A342" s="15"/>
      <c r="B342" s="252"/>
      <c r="C342" s="253"/>
      <c r="D342" s="232" t="s">
        <v>148</v>
      </c>
      <c r="E342" s="254" t="s">
        <v>1</v>
      </c>
      <c r="F342" s="255" t="s">
        <v>153</v>
      </c>
      <c r="G342" s="253"/>
      <c r="H342" s="256">
        <v>1.2</v>
      </c>
      <c r="I342" s="257"/>
      <c r="J342" s="253"/>
      <c r="K342" s="253"/>
      <c r="L342" s="258"/>
      <c r="M342" s="259"/>
      <c r="N342" s="260"/>
      <c r="O342" s="260"/>
      <c r="P342" s="260"/>
      <c r="Q342" s="260"/>
      <c r="R342" s="260"/>
      <c r="S342" s="260"/>
      <c r="T342" s="261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2" t="s">
        <v>148</v>
      </c>
      <c r="AU342" s="262" t="s">
        <v>86</v>
      </c>
      <c r="AV342" s="15" t="s">
        <v>146</v>
      </c>
      <c r="AW342" s="15" t="s">
        <v>32</v>
      </c>
      <c r="AX342" s="15" t="s">
        <v>84</v>
      </c>
      <c r="AY342" s="262" t="s">
        <v>139</v>
      </c>
    </row>
    <row r="343" s="2" customFormat="1" ht="24.15" customHeight="1">
      <c r="A343" s="39"/>
      <c r="B343" s="40"/>
      <c r="C343" s="216" t="s">
        <v>438</v>
      </c>
      <c r="D343" s="216" t="s">
        <v>142</v>
      </c>
      <c r="E343" s="217" t="s">
        <v>439</v>
      </c>
      <c r="F343" s="218" t="s">
        <v>440</v>
      </c>
      <c r="G343" s="219" t="s">
        <v>238</v>
      </c>
      <c r="H343" s="220">
        <v>2.3999999999999999</v>
      </c>
      <c r="I343" s="221"/>
      <c r="J343" s="222">
        <f>ROUND(I343*H343,2)</f>
        <v>0</v>
      </c>
      <c r="K343" s="223"/>
      <c r="L343" s="45"/>
      <c r="M343" s="224" t="s">
        <v>1</v>
      </c>
      <c r="N343" s="225" t="s">
        <v>41</v>
      </c>
      <c r="O343" s="92"/>
      <c r="P343" s="226">
        <f>O343*H343</f>
        <v>0</v>
      </c>
      <c r="Q343" s="226">
        <v>0.0035999999999999999</v>
      </c>
      <c r="R343" s="226">
        <f>Q343*H343</f>
        <v>0.0086400000000000001</v>
      </c>
      <c r="S343" s="226">
        <v>0.16</v>
      </c>
      <c r="T343" s="227">
        <f>S343*H343</f>
        <v>0.38400000000000001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8" t="s">
        <v>146</v>
      </c>
      <c r="AT343" s="228" t="s">
        <v>142</v>
      </c>
      <c r="AU343" s="228" t="s">
        <v>86</v>
      </c>
      <c r="AY343" s="18" t="s">
        <v>139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8" t="s">
        <v>84</v>
      </c>
      <c r="BK343" s="229">
        <f>ROUND(I343*H343,2)</f>
        <v>0</v>
      </c>
      <c r="BL343" s="18" t="s">
        <v>146</v>
      </c>
      <c r="BM343" s="228" t="s">
        <v>441</v>
      </c>
    </row>
    <row r="344" s="13" customFormat="1">
      <c r="A344" s="13"/>
      <c r="B344" s="230"/>
      <c r="C344" s="231"/>
      <c r="D344" s="232" t="s">
        <v>148</v>
      </c>
      <c r="E344" s="233" t="s">
        <v>1</v>
      </c>
      <c r="F344" s="234" t="s">
        <v>442</v>
      </c>
      <c r="G344" s="231"/>
      <c r="H344" s="233" t="s">
        <v>1</v>
      </c>
      <c r="I344" s="235"/>
      <c r="J344" s="231"/>
      <c r="K344" s="231"/>
      <c r="L344" s="236"/>
      <c r="M344" s="237"/>
      <c r="N344" s="238"/>
      <c r="O344" s="238"/>
      <c r="P344" s="238"/>
      <c r="Q344" s="238"/>
      <c r="R344" s="238"/>
      <c r="S344" s="238"/>
      <c r="T344" s="23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0" t="s">
        <v>148</v>
      </c>
      <c r="AU344" s="240" t="s">
        <v>86</v>
      </c>
      <c r="AV344" s="13" t="s">
        <v>84</v>
      </c>
      <c r="AW344" s="13" t="s">
        <v>32</v>
      </c>
      <c r="AX344" s="13" t="s">
        <v>76</v>
      </c>
      <c r="AY344" s="240" t="s">
        <v>139</v>
      </c>
    </row>
    <row r="345" s="14" customFormat="1">
      <c r="A345" s="14"/>
      <c r="B345" s="241"/>
      <c r="C345" s="242"/>
      <c r="D345" s="232" t="s">
        <v>148</v>
      </c>
      <c r="E345" s="243" t="s">
        <v>1</v>
      </c>
      <c r="F345" s="244" t="s">
        <v>431</v>
      </c>
      <c r="G345" s="242"/>
      <c r="H345" s="245">
        <v>0.59999999999999998</v>
      </c>
      <c r="I345" s="246"/>
      <c r="J345" s="242"/>
      <c r="K345" s="242"/>
      <c r="L345" s="247"/>
      <c r="M345" s="248"/>
      <c r="N345" s="249"/>
      <c r="O345" s="249"/>
      <c r="P345" s="249"/>
      <c r="Q345" s="249"/>
      <c r="R345" s="249"/>
      <c r="S345" s="249"/>
      <c r="T345" s="25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1" t="s">
        <v>148</v>
      </c>
      <c r="AU345" s="251" t="s">
        <v>86</v>
      </c>
      <c r="AV345" s="14" t="s">
        <v>86</v>
      </c>
      <c r="AW345" s="14" t="s">
        <v>32</v>
      </c>
      <c r="AX345" s="14" t="s">
        <v>76</v>
      </c>
      <c r="AY345" s="251" t="s">
        <v>139</v>
      </c>
    </row>
    <row r="346" s="13" customFormat="1">
      <c r="A346" s="13"/>
      <c r="B346" s="230"/>
      <c r="C346" s="231"/>
      <c r="D346" s="232" t="s">
        <v>148</v>
      </c>
      <c r="E346" s="233" t="s">
        <v>1</v>
      </c>
      <c r="F346" s="234" t="s">
        <v>443</v>
      </c>
      <c r="G346" s="231"/>
      <c r="H346" s="233" t="s">
        <v>1</v>
      </c>
      <c r="I346" s="235"/>
      <c r="J346" s="231"/>
      <c r="K346" s="231"/>
      <c r="L346" s="236"/>
      <c r="M346" s="237"/>
      <c r="N346" s="238"/>
      <c r="O346" s="238"/>
      <c r="P346" s="238"/>
      <c r="Q346" s="238"/>
      <c r="R346" s="238"/>
      <c r="S346" s="238"/>
      <c r="T346" s="23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0" t="s">
        <v>148</v>
      </c>
      <c r="AU346" s="240" t="s">
        <v>86</v>
      </c>
      <c r="AV346" s="13" t="s">
        <v>84</v>
      </c>
      <c r="AW346" s="13" t="s">
        <v>32</v>
      </c>
      <c r="AX346" s="13" t="s">
        <v>76</v>
      </c>
      <c r="AY346" s="240" t="s">
        <v>139</v>
      </c>
    </row>
    <row r="347" s="14" customFormat="1">
      <c r="A347" s="14"/>
      <c r="B347" s="241"/>
      <c r="C347" s="242"/>
      <c r="D347" s="232" t="s">
        <v>148</v>
      </c>
      <c r="E347" s="243" t="s">
        <v>1</v>
      </c>
      <c r="F347" s="244" t="s">
        <v>431</v>
      </c>
      <c r="G347" s="242"/>
      <c r="H347" s="245">
        <v>0.59999999999999998</v>
      </c>
      <c r="I347" s="246"/>
      <c r="J347" s="242"/>
      <c r="K347" s="242"/>
      <c r="L347" s="247"/>
      <c r="M347" s="248"/>
      <c r="N347" s="249"/>
      <c r="O347" s="249"/>
      <c r="P347" s="249"/>
      <c r="Q347" s="249"/>
      <c r="R347" s="249"/>
      <c r="S347" s="249"/>
      <c r="T347" s="250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1" t="s">
        <v>148</v>
      </c>
      <c r="AU347" s="251" t="s">
        <v>86</v>
      </c>
      <c r="AV347" s="14" t="s">
        <v>86</v>
      </c>
      <c r="AW347" s="14" t="s">
        <v>32</v>
      </c>
      <c r="AX347" s="14" t="s">
        <v>76</v>
      </c>
      <c r="AY347" s="251" t="s">
        <v>139</v>
      </c>
    </row>
    <row r="348" s="13" customFormat="1">
      <c r="A348" s="13"/>
      <c r="B348" s="230"/>
      <c r="C348" s="231"/>
      <c r="D348" s="232" t="s">
        <v>148</v>
      </c>
      <c r="E348" s="233" t="s">
        <v>1</v>
      </c>
      <c r="F348" s="234" t="s">
        <v>444</v>
      </c>
      <c r="G348" s="231"/>
      <c r="H348" s="233" t="s">
        <v>1</v>
      </c>
      <c r="I348" s="235"/>
      <c r="J348" s="231"/>
      <c r="K348" s="231"/>
      <c r="L348" s="236"/>
      <c r="M348" s="237"/>
      <c r="N348" s="238"/>
      <c r="O348" s="238"/>
      <c r="P348" s="238"/>
      <c r="Q348" s="238"/>
      <c r="R348" s="238"/>
      <c r="S348" s="238"/>
      <c r="T348" s="23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0" t="s">
        <v>148</v>
      </c>
      <c r="AU348" s="240" t="s">
        <v>86</v>
      </c>
      <c r="AV348" s="13" t="s">
        <v>84</v>
      </c>
      <c r="AW348" s="13" t="s">
        <v>32</v>
      </c>
      <c r="AX348" s="13" t="s">
        <v>76</v>
      </c>
      <c r="AY348" s="240" t="s">
        <v>139</v>
      </c>
    </row>
    <row r="349" s="14" customFormat="1">
      <c r="A349" s="14"/>
      <c r="B349" s="241"/>
      <c r="C349" s="242"/>
      <c r="D349" s="232" t="s">
        <v>148</v>
      </c>
      <c r="E349" s="243" t="s">
        <v>1</v>
      </c>
      <c r="F349" s="244" t="s">
        <v>431</v>
      </c>
      <c r="G349" s="242"/>
      <c r="H349" s="245">
        <v>0.59999999999999998</v>
      </c>
      <c r="I349" s="246"/>
      <c r="J349" s="242"/>
      <c r="K349" s="242"/>
      <c r="L349" s="247"/>
      <c r="M349" s="248"/>
      <c r="N349" s="249"/>
      <c r="O349" s="249"/>
      <c r="P349" s="249"/>
      <c r="Q349" s="249"/>
      <c r="R349" s="249"/>
      <c r="S349" s="249"/>
      <c r="T349" s="25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1" t="s">
        <v>148</v>
      </c>
      <c r="AU349" s="251" t="s">
        <v>86</v>
      </c>
      <c r="AV349" s="14" t="s">
        <v>86</v>
      </c>
      <c r="AW349" s="14" t="s">
        <v>32</v>
      </c>
      <c r="AX349" s="14" t="s">
        <v>76</v>
      </c>
      <c r="AY349" s="251" t="s">
        <v>139</v>
      </c>
    </row>
    <row r="350" s="13" customFormat="1">
      <c r="A350" s="13"/>
      <c r="B350" s="230"/>
      <c r="C350" s="231"/>
      <c r="D350" s="232" t="s">
        <v>148</v>
      </c>
      <c r="E350" s="233" t="s">
        <v>1</v>
      </c>
      <c r="F350" s="234" t="s">
        <v>445</v>
      </c>
      <c r="G350" s="231"/>
      <c r="H350" s="233" t="s">
        <v>1</v>
      </c>
      <c r="I350" s="235"/>
      <c r="J350" s="231"/>
      <c r="K350" s="231"/>
      <c r="L350" s="236"/>
      <c r="M350" s="237"/>
      <c r="N350" s="238"/>
      <c r="O350" s="238"/>
      <c r="P350" s="238"/>
      <c r="Q350" s="238"/>
      <c r="R350" s="238"/>
      <c r="S350" s="238"/>
      <c r="T350" s="23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0" t="s">
        <v>148</v>
      </c>
      <c r="AU350" s="240" t="s">
        <v>86</v>
      </c>
      <c r="AV350" s="13" t="s">
        <v>84</v>
      </c>
      <c r="AW350" s="13" t="s">
        <v>32</v>
      </c>
      <c r="AX350" s="13" t="s">
        <v>76</v>
      </c>
      <c r="AY350" s="240" t="s">
        <v>139</v>
      </c>
    </row>
    <row r="351" s="14" customFormat="1">
      <c r="A351" s="14"/>
      <c r="B351" s="241"/>
      <c r="C351" s="242"/>
      <c r="D351" s="232" t="s">
        <v>148</v>
      </c>
      <c r="E351" s="243" t="s">
        <v>1</v>
      </c>
      <c r="F351" s="244" t="s">
        <v>431</v>
      </c>
      <c r="G351" s="242"/>
      <c r="H351" s="245">
        <v>0.59999999999999998</v>
      </c>
      <c r="I351" s="246"/>
      <c r="J351" s="242"/>
      <c r="K351" s="242"/>
      <c r="L351" s="247"/>
      <c r="M351" s="248"/>
      <c r="N351" s="249"/>
      <c r="O351" s="249"/>
      <c r="P351" s="249"/>
      <c r="Q351" s="249"/>
      <c r="R351" s="249"/>
      <c r="S351" s="249"/>
      <c r="T351" s="25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1" t="s">
        <v>148</v>
      </c>
      <c r="AU351" s="251" t="s">
        <v>86</v>
      </c>
      <c r="AV351" s="14" t="s">
        <v>86</v>
      </c>
      <c r="AW351" s="14" t="s">
        <v>32</v>
      </c>
      <c r="AX351" s="14" t="s">
        <v>76</v>
      </c>
      <c r="AY351" s="251" t="s">
        <v>139</v>
      </c>
    </row>
    <row r="352" s="15" customFormat="1">
      <c r="A352" s="15"/>
      <c r="B352" s="252"/>
      <c r="C352" s="253"/>
      <c r="D352" s="232" t="s">
        <v>148</v>
      </c>
      <c r="E352" s="254" t="s">
        <v>1</v>
      </c>
      <c r="F352" s="255" t="s">
        <v>153</v>
      </c>
      <c r="G352" s="253"/>
      <c r="H352" s="256">
        <v>2.3999999999999999</v>
      </c>
      <c r="I352" s="257"/>
      <c r="J352" s="253"/>
      <c r="K352" s="253"/>
      <c r="L352" s="258"/>
      <c r="M352" s="259"/>
      <c r="N352" s="260"/>
      <c r="O352" s="260"/>
      <c r="P352" s="260"/>
      <c r="Q352" s="260"/>
      <c r="R352" s="260"/>
      <c r="S352" s="260"/>
      <c r="T352" s="261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2" t="s">
        <v>148</v>
      </c>
      <c r="AU352" s="262" t="s">
        <v>86</v>
      </c>
      <c r="AV352" s="15" t="s">
        <v>146</v>
      </c>
      <c r="AW352" s="15" t="s">
        <v>32</v>
      </c>
      <c r="AX352" s="15" t="s">
        <v>84</v>
      </c>
      <c r="AY352" s="262" t="s">
        <v>139</v>
      </c>
    </row>
    <row r="353" s="2" customFormat="1" ht="37.8" customHeight="1">
      <c r="A353" s="39"/>
      <c r="B353" s="40"/>
      <c r="C353" s="216" t="s">
        <v>446</v>
      </c>
      <c r="D353" s="216" t="s">
        <v>142</v>
      </c>
      <c r="E353" s="217" t="s">
        <v>447</v>
      </c>
      <c r="F353" s="218" t="s">
        <v>448</v>
      </c>
      <c r="G353" s="219" t="s">
        <v>165</v>
      </c>
      <c r="H353" s="220">
        <v>267.06400000000002</v>
      </c>
      <c r="I353" s="221"/>
      <c r="J353" s="222">
        <f>ROUND(I353*H353,2)</f>
        <v>0</v>
      </c>
      <c r="K353" s="223"/>
      <c r="L353" s="45"/>
      <c r="M353" s="224" t="s">
        <v>1</v>
      </c>
      <c r="N353" s="225" t="s">
        <v>41</v>
      </c>
      <c r="O353" s="92"/>
      <c r="P353" s="226">
        <f>O353*H353</f>
        <v>0</v>
      </c>
      <c r="Q353" s="226">
        <v>0</v>
      </c>
      <c r="R353" s="226">
        <f>Q353*H353</f>
        <v>0</v>
      </c>
      <c r="S353" s="226">
        <v>0.01</v>
      </c>
      <c r="T353" s="227">
        <f>S353*H353</f>
        <v>2.6706400000000001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8" t="s">
        <v>146</v>
      </c>
      <c r="AT353" s="228" t="s">
        <v>142</v>
      </c>
      <c r="AU353" s="228" t="s">
        <v>86</v>
      </c>
      <c r="AY353" s="18" t="s">
        <v>139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8" t="s">
        <v>84</v>
      </c>
      <c r="BK353" s="229">
        <f>ROUND(I353*H353,2)</f>
        <v>0</v>
      </c>
      <c r="BL353" s="18" t="s">
        <v>146</v>
      </c>
      <c r="BM353" s="228" t="s">
        <v>449</v>
      </c>
    </row>
    <row r="354" s="13" customFormat="1">
      <c r="A354" s="13"/>
      <c r="B354" s="230"/>
      <c r="C354" s="231"/>
      <c r="D354" s="232" t="s">
        <v>148</v>
      </c>
      <c r="E354" s="233" t="s">
        <v>1</v>
      </c>
      <c r="F354" s="234" t="s">
        <v>214</v>
      </c>
      <c r="G354" s="231"/>
      <c r="H354" s="233" t="s">
        <v>1</v>
      </c>
      <c r="I354" s="235"/>
      <c r="J354" s="231"/>
      <c r="K354" s="231"/>
      <c r="L354" s="236"/>
      <c r="M354" s="237"/>
      <c r="N354" s="238"/>
      <c r="O354" s="238"/>
      <c r="P354" s="238"/>
      <c r="Q354" s="238"/>
      <c r="R354" s="238"/>
      <c r="S354" s="238"/>
      <c r="T354" s="23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0" t="s">
        <v>148</v>
      </c>
      <c r="AU354" s="240" t="s">
        <v>86</v>
      </c>
      <c r="AV354" s="13" t="s">
        <v>84</v>
      </c>
      <c r="AW354" s="13" t="s">
        <v>32</v>
      </c>
      <c r="AX354" s="13" t="s">
        <v>76</v>
      </c>
      <c r="AY354" s="240" t="s">
        <v>139</v>
      </c>
    </row>
    <row r="355" s="13" customFormat="1">
      <c r="A355" s="13"/>
      <c r="B355" s="230"/>
      <c r="C355" s="231"/>
      <c r="D355" s="232" t="s">
        <v>148</v>
      </c>
      <c r="E355" s="233" t="s">
        <v>1</v>
      </c>
      <c r="F355" s="234" t="s">
        <v>215</v>
      </c>
      <c r="G355" s="231"/>
      <c r="H355" s="233" t="s">
        <v>1</v>
      </c>
      <c r="I355" s="235"/>
      <c r="J355" s="231"/>
      <c r="K355" s="231"/>
      <c r="L355" s="236"/>
      <c r="M355" s="237"/>
      <c r="N355" s="238"/>
      <c r="O355" s="238"/>
      <c r="P355" s="238"/>
      <c r="Q355" s="238"/>
      <c r="R355" s="238"/>
      <c r="S355" s="238"/>
      <c r="T355" s="23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0" t="s">
        <v>148</v>
      </c>
      <c r="AU355" s="240" t="s">
        <v>86</v>
      </c>
      <c r="AV355" s="13" t="s">
        <v>84</v>
      </c>
      <c r="AW355" s="13" t="s">
        <v>32</v>
      </c>
      <c r="AX355" s="13" t="s">
        <v>76</v>
      </c>
      <c r="AY355" s="240" t="s">
        <v>139</v>
      </c>
    </row>
    <row r="356" s="14" customFormat="1">
      <c r="A356" s="14"/>
      <c r="B356" s="241"/>
      <c r="C356" s="242"/>
      <c r="D356" s="232" t="s">
        <v>148</v>
      </c>
      <c r="E356" s="243" t="s">
        <v>1</v>
      </c>
      <c r="F356" s="244" t="s">
        <v>216</v>
      </c>
      <c r="G356" s="242"/>
      <c r="H356" s="245">
        <v>108</v>
      </c>
      <c r="I356" s="246"/>
      <c r="J356" s="242"/>
      <c r="K356" s="242"/>
      <c r="L356" s="247"/>
      <c r="M356" s="248"/>
      <c r="N356" s="249"/>
      <c r="O356" s="249"/>
      <c r="P356" s="249"/>
      <c r="Q356" s="249"/>
      <c r="R356" s="249"/>
      <c r="S356" s="249"/>
      <c r="T356" s="25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1" t="s">
        <v>148</v>
      </c>
      <c r="AU356" s="251" t="s">
        <v>86</v>
      </c>
      <c r="AV356" s="14" t="s">
        <v>86</v>
      </c>
      <c r="AW356" s="14" t="s">
        <v>32</v>
      </c>
      <c r="AX356" s="14" t="s">
        <v>76</v>
      </c>
      <c r="AY356" s="251" t="s">
        <v>139</v>
      </c>
    </row>
    <row r="357" s="14" customFormat="1">
      <c r="A357" s="14"/>
      <c r="B357" s="241"/>
      <c r="C357" s="242"/>
      <c r="D357" s="232" t="s">
        <v>148</v>
      </c>
      <c r="E357" s="243" t="s">
        <v>1</v>
      </c>
      <c r="F357" s="244" t="s">
        <v>217</v>
      </c>
      <c r="G357" s="242"/>
      <c r="H357" s="245">
        <v>-5.6699999999999999</v>
      </c>
      <c r="I357" s="246"/>
      <c r="J357" s="242"/>
      <c r="K357" s="242"/>
      <c r="L357" s="247"/>
      <c r="M357" s="248"/>
      <c r="N357" s="249"/>
      <c r="O357" s="249"/>
      <c r="P357" s="249"/>
      <c r="Q357" s="249"/>
      <c r="R357" s="249"/>
      <c r="S357" s="249"/>
      <c r="T357" s="25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1" t="s">
        <v>148</v>
      </c>
      <c r="AU357" s="251" t="s">
        <v>86</v>
      </c>
      <c r="AV357" s="14" t="s">
        <v>86</v>
      </c>
      <c r="AW357" s="14" t="s">
        <v>32</v>
      </c>
      <c r="AX357" s="14" t="s">
        <v>76</v>
      </c>
      <c r="AY357" s="251" t="s">
        <v>139</v>
      </c>
    </row>
    <row r="358" s="14" customFormat="1">
      <c r="A358" s="14"/>
      <c r="B358" s="241"/>
      <c r="C358" s="242"/>
      <c r="D358" s="232" t="s">
        <v>148</v>
      </c>
      <c r="E358" s="243" t="s">
        <v>1</v>
      </c>
      <c r="F358" s="244" t="s">
        <v>218</v>
      </c>
      <c r="G358" s="242"/>
      <c r="H358" s="245">
        <v>-1.74</v>
      </c>
      <c r="I358" s="246"/>
      <c r="J358" s="242"/>
      <c r="K358" s="242"/>
      <c r="L358" s="247"/>
      <c r="M358" s="248"/>
      <c r="N358" s="249"/>
      <c r="O358" s="249"/>
      <c r="P358" s="249"/>
      <c r="Q358" s="249"/>
      <c r="R358" s="249"/>
      <c r="S358" s="249"/>
      <c r="T358" s="25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1" t="s">
        <v>148</v>
      </c>
      <c r="AU358" s="251" t="s">
        <v>86</v>
      </c>
      <c r="AV358" s="14" t="s">
        <v>86</v>
      </c>
      <c r="AW358" s="14" t="s">
        <v>32</v>
      </c>
      <c r="AX358" s="14" t="s">
        <v>76</v>
      </c>
      <c r="AY358" s="251" t="s">
        <v>139</v>
      </c>
    </row>
    <row r="359" s="14" customFormat="1">
      <c r="A359" s="14"/>
      <c r="B359" s="241"/>
      <c r="C359" s="242"/>
      <c r="D359" s="232" t="s">
        <v>148</v>
      </c>
      <c r="E359" s="243" t="s">
        <v>1</v>
      </c>
      <c r="F359" s="244" t="s">
        <v>219</v>
      </c>
      <c r="G359" s="242"/>
      <c r="H359" s="245">
        <v>-2.1000000000000001</v>
      </c>
      <c r="I359" s="246"/>
      <c r="J359" s="242"/>
      <c r="K359" s="242"/>
      <c r="L359" s="247"/>
      <c r="M359" s="248"/>
      <c r="N359" s="249"/>
      <c r="O359" s="249"/>
      <c r="P359" s="249"/>
      <c r="Q359" s="249"/>
      <c r="R359" s="249"/>
      <c r="S359" s="249"/>
      <c r="T359" s="25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1" t="s">
        <v>148</v>
      </c>
      <c r="AU359" s="251" t="s">
        <v>86</v>
      </c>
      <c r="AV359" s="14" t="s">
        <v>86</v>
      </c>
      <c r="AW359" s="14" t="s">
        <v>32</v>
      </c>
      <c r="AX359" s="14" t="s">
        <v>76</v>
      </c>
      <c r="AY359" s="251" t="s">
        <v>139</v>
      </c>
    </row>
    <row r="360" s="14" customFormat="1">
      <c r="A360" s="14"/>
      <c r="B360" s="241"/>
      <c r="C360" s="242"/>
      <c r="D360" s="232" t="s">
        <v>148</v>
      </c>
      <c r="E360" s="243" t="s">
        <v>1</v>
      </c>
      <c r="F360" s="244" t="s">
        <v>220</v>
      </c>
      <c r="G360" s="242"/>
      <c r="H360" s="245">
        <v>55.68</v>
      </c>
      <c r="I360" s="246"/>
      <c r="J360" s="242"/>
      <c r="K360" s="242"/>
      <c r="L360" s="247"/>
      <c r="M360" s="248"/>
      <c r="N360" s="249"/>
      <c r="O360" s="249"/>
      <c r="P360" s="249"/>
      <c r="Q360" s="249"/>
      <c r="R360" s="249"/>
      <c r="S360" s="249"/>
      <c r="T360" s="25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1" t="s">
        <v>148</v>
      </c>
      <c r="AU360" s="251" t="s">
        <v>86</v>
      </c>
      <c r="AV360" s="14" t="s">
        <v>86</v>
      </c>
      <c r="AW360" s="14" t="s">
        <v>32</v>
      </c>
      <c r="AX360" s="14" t="s">
        <v>76</v>
      </c>
      <c r="AY360" s="251" t="s">
        <v>139</v>
      </c>
    </row>
    <row r="361" s="14" customFormat="1">
      <c r="A361" s="14"/>
      <c r="B361" s="241"/>
      <c r="C361" s="242"/>
      <c r="D361" s="232" t="s">
        <v>148</v>
      </c>
      <c r="E361" s="243" t="s">
        <v>1</v>
      </c>
      <c r="F361" s="244" t="s">
        <v>221</v>
      </c>
      <c r="G361" s="242"/>
      <c r="H361" s="245">
        <v>-5.7130000000000001</v>
      </c>
      <c r="I361" s="246"/>
      <c r="J361" s="242"/>
      <c r="K361" s="242"/>
      <c r="L361" s="247"/>
      <c r="M361" s="248"/>
      <c r="N361" s="249"/>
      <c r="O361" s="249"/>
      <c r="P361" s="249"/>
      <c r="Q361" s="249"/>
      <c r="R361" s="249"/>
      <c r="S361" s="249"/>
      <c r="T361" s="25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1" t="s">
        <v>148</v>
      </c>
      <c r="AU361" s="251" t="s">
        <v>86</v>
      </c>
      <c r="AV361" s="14" t="s">
        <v>86</v>
      </c>
      <c r="AW361" s="14" t="s">
        <v>32</v>
      </c>
      <c r="AX361" s="14" t="s">
        <v>76</v>
      </c>
      <c r="AY361" s="251" t="s">
        <v>139</v>
      </c>
    </row>
    <row r="362" s="16" customFormat="1">
      <c r="A362" s="16"/>
      <c r="B362" s="263"/>
      <c r="C362" s="264"/>
      <c r="D362" s="232" t="s">
        <v>148</v>
      </c>
      <c r="E362" s="265" t="s">
        <v>1</v>
      </c>
      <c r="F362" s="266" t="s">
        <v>222</v>
      </c>
      <c r="G362" s="264"/>
      <c r="H362" s="267">
        <v>148.45700000000002</v>
      </c>
      <c r="I362" s="268"/>
      <c r="J362" s="264"/>
      <c r="K362" s="264"/>
      <c r="L362" s="269"/>
      <c r="M362" s="270"/>
      <c r="N362" s="271"/>
      <c r="O362" s="271"/>
      <c r="P362" s="271"/>
      <c r="Q362" s="271"/>
      <c r="R362" s="271"/>
      <c r="S362" s="271"/>
      <c r="T362" s="272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T362" s="273" t="s">
        <v>148</v>
      </c>
      <c r="AU362" s="273" t="s">
        <v>86</v>
      </c>
      <c r="AV362" s="16" t="s">
        <v>140</v>
      </c>
      <c r="AW362" s="16" t="s">
        <v>32</v>
      </c>
      <c r="AX362" s="16" t="s">
        <v>76</v>
      </c>
      <c r="AY362" s="273" t="s">
        <v>139</v>
      </c>
    </row>
    <row r="363" s="13" customFormat="1">
      <c r="A363" s="13"/>
      <c r="B363" s="230"/>
      <c r="C363" s="231"/>
      <c r="D363" s="232" t="s">
        <v>148</v>
      </c>
      <c r="E363" s="233" t="s">
        <v>1</v>
      </c>
      <c r="F363" s="234" t="s">
        <v>223</v>
      </c>
      <c r="G363" s="231"/>
      <c r="H363" s="233" t="s">
        <v>1</v>
      </c>
      <c r="I363" s="235"/>
      <c r="J363" s="231"/>
      <c r="K363" s="231"/>
      <c r="L363" s="236"/>
      <c r="M363" s="237"/>
      <c r="N363" s="238"/>
      <c r="O363" s="238"/>
      <c r="P363" s="238"/>
      <c r="Q363" s="238"/>
      <c r="R363" s="238"/>
      <c r="S363" s="238"/>
      <c r="T363" s="23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0" t="s">
        <v>148</v>
      </c>
      <c r="AU363" s="240" t="s">
        <v>86</v>
      </c>
      <c r="AV363" s="13" t="s">
        <v>84</v>
      </c>
      <c r="AW363" s="13" t="s">
        <v>32</v>
      </c>
      <c r="AX363" s="13" t="s">
        <v>76</v>
      </c>
      <c r="AY363" s="240" t="s">
        <v>139</v>
      </c>
    </row>
    <row r="364" s="14" customFormat="1">
      <c r="A364" s="14"/>
      <c r="B364" s="241"/>
      <c r="C364" s="242"/>
      <c r="D364" s="232" t="s">
        <v>148</v>
      </c>
      <c r="E364" s="243" t="s">
        <v>1</v>
      </c>
      <c r="F364" s="244" t="s">
        <v>224</v>
      </c>
      <c r="G364" s="242"/>
      <c r="H364" s="245">
        <v>40.32</v>
      </c>
      <c r="I364" s="246"/>
      <c r="J364" s="242"/>
      <c r="K364" s="242"/>
      <c r="L364" s="247"/>
      <c r="M364" s="248"/>
      <c r="N364" s="249"/>
      <c r="O364" s="249"/>
      <c r="P364" s="249"/>
      <c r="Q364" s="249"/>
      <c r="R364" s="249"/>
      <c r="S364" s="249"/>
      <c r="T364" s="25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1" t="s">
        <v>148</v>
      </c>
      <c r="AU364" s="251" t="s">
        <v>86</v>
      </c>
      <c r="AV364" s="14" t="s">
        <v>86</v>
      </c>
      <c r="AW364" s="14" t="s">
        <v>32</v>
      </c>
      <c r="AX364" s="14" t="s">
        <v>76</v>
      </c>
      <c r="AY364" s="251" t="s">
        <v>139</v>
      </c>
    </row>
    <row r="365" s="14" customFormat="1">
      <c r="A365" s="14"/>
      <c r="B365" s="241"/>
      <c r="C365" s="242"/>
      <c r="D365" s="232" t="s">
        <v>148</v>
      </c>
      <c r="E365" s="243" t="s">
        <v>1</v>
      </c>
      <c r="F365" s="244" t="s">
        <v>225</v>
      </c>
      <c r="G365" s="242"/>
      <c r="H365" s="245">
        <v>-1.7729999999999999</v>
      </c>
      <c r="I365" s="246"/>
      <c r="J365" s="242"/>
      <c r="K365" s="242"/>
      <c r="L365" s="247"/>
      <c r="M365" s="248"/>
      <c r="N365" s="249"/>
      <c r="O365" s="249"/>
      <c r="P365" s="249"/>
      <c r="Q365" s="249"/>
      <c r="R365" s="249"/>
      <c r="S365" s="249"/>
      <c r="T365" s="25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1" t="s">
        <v>148</v>
      </c>
      <c r="AU365" s="251" t="s">
        <v>86</v>
      </c>
      <c r="AV365" s="14" t="s">
        <v>86</v>
      </c>
      <c r="AW365" s="14" t="s">
        <v>32</v>
      </c>
      <c r="AX365" s="14" t="s">
        <v>76</v>
      </c>
      <c r="AY365" s="251" t="s">
        <v>139</v>
      </c>
    </row>
    <row r="366" s="14" customFormat="1">
      <c r="A366" s="14"/>
      <c r="B366" s="241"/>
      <c r="C366" s="242"/>
      <c r="D366" s="232" t="s">
        <v>148</v>
      </c>
      <c r="E366" s="243" t="s">
        <v>1</v>
      </c>
      <c r="F366" s="244" t="s">
        <v>226</v>
      </c>
      <c r="G366" s="242"/>
      <c r="H366" s="245">
        <v>42.359999999999999</v>
      </c>
      <c r="I366" s="246"/>
      <c r="J366" s="242"/>
      <c r="K366" s="242"/>
      <c r="L366" s="247"/>
      <c r="M366" s="248"/>
      <c r="N366" s="249"/>
      <c r="O366" s="249"/>
      <c r="P366" s="249"/>
      <c r="Q366" s="249"/>
      <c r="R366" s="249"/>
      <c r="S366" s="249"/>
      <c r="T366" s="25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1" t="s">
        <v>148</v>
      </c>
      <c r="AU366" s="251" t="s">
        <v>86</v>
      </c>
      <c r="AV366" s="14" t="s">
        <v>86</v>
      </c>
      <c r="AW366" s="14" t="s">
        <v>32</v>
      </c>
      <c r="AX366" s="14" t="s">
        <v>76</v>
      </c>
      <c r="AY366" s="251" t="s">
        <v>139</v>
      </c>
    </row>
    <row r="367" s="14" customFormat="1">
      <c r="A367" s="14"/>
      <c r="B367" s="241"/>
      <c r="C367" s="242"/>
      <c r="D367" s="232" t="s">
        <v>148</v>
      </c>
      <c r="E367" s="243" t="s">
        <v>1</v>
      </c>
      <c r="F367" s="244" t="s">
        <v>227</v>
      </c>
      <c r="G367" s="242"/>
      <c r="H367" s="245">
        <v>-6.3040000000000003</v>
      </c>
      <c r="I367" s="246"/>
      <c r="J367" s="242"/>
      <c r="K367" s="242"/>
      <c r="L367" s="247"/>
      <c r="M367" s="248"/>
      <c r="N367" s="249"/>
      <c r="O367" s="249"/>
      <c r="P367" s="249"/>
      <c r="Q367" s="249"/>
      <c r="R367" s="249"/>
      <c r="S367" s="249"/>
      <c r="T367" s="25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1" t="s">
        <v>148</v>
      </c>
      <c r="AU367" s="251" t="s">
        <v>86</v>
      </c>
      <c r="AV367" s="14" t="s">
        <v>86</v>
      </c>
      <c r="AW367" s="14" t="s">
        <v>32</v>
      </c>
      <c r="AX367" s="14" t="s">
        <v>76</v>
      </c>
      <c r="AY367" s="251" t="s">
        <v>139</v>
      </c>
    </row>
    <row r="368" s="14" customFormat="1">
      <c r="A368" s="14"/>
      <c r="B368" s="241"/>
      <c r="C368" s="242"/>
      <c r="D368" s="232" t="s">
        <v>148</v>
      </c>
      <c r="E368" s="243" t="s">
        <v>1</v>
      </c>
      <c r="F368" s="244" t="s">
        <v>228</v>
      </c>
      <c r="G368" s="242"/>
      <c r="H368" s="245">
        <v>7.6799999999999997</v>
      </c>
      <c r="I368" s="246"/>
      <c r="J368" s="242"/>
      <c r="K368" s="242"/>
      <c r="L368" s="247"/>
      <c r="M368" s="248"/>
      <c r="N368" s="249"/>
      <c r="O368" s="249"/>
      <c r="P368" s="249"/>
      <c r="Q368" s="249"/>
      <c r="R368" s="249"/>
      <c r="S368" s="249"/>
      <c r="T368" s="25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1" t="s">
        <v>148</v>
      </c>
      <c r="AU368" s="251" t="s">
        <v>86</v>
      </c>
      <c r="AV368" s="14" t="s">
        <v>86</v>
      </c>
      <c r="AW368" s="14" t="s">
        <v>32</v>
      </c>
      <c r="AX368" s="14" t="s">
        <v>76</v>
      </c>
      <c r="AY368" s="251" t="s">
        <v>139</v>
      </c>
    </row>
    <row r="369" s="14" customFormat="1">
      <c r="A369" s="14"/>
      <c r="B369" s="241"/>
      <c r="C369" s="242"/>
      <c r="D369" s="232" t="s">
        <v>148</v>
      </c>
      <c r="E369" s="243" t="s">
        <v>1</v>
      </c>
      <c r="F369" s="244" t="s">
        <v>229</v>
      </c>
      <c r="G369" s="242"/>
      <c r="H369" s="245">
        <v>36.960000000000001</v>
      </c>
      <c r="I369" s="246"/>
      <c r="J369" s="242"/>
      <c r="K369" s="242"/>
      <c r="L369" s="247"/>
      <c r="M369" s="248"/>
      <c r="N369" s="249"/>
      <c r="O369" s="249"/>
      <c r="P369" s="249"/>
      <c r="Q369" s="249"/>
      <c r="R369" s="249"/>
      <c r="S369" s="249"/>
      <c r="T369" s="25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1" t="s">
        <v>148</v>
      </c>
      <c r="AU369" s="251" t="s">
        <v>86</v>
      </c>
      <c r="AV369" s="14" t="s">
        <v>86</v>
      </c>
      <c r="AW369" s="14" t="s">
        <v>32</v>
      </c>
      <c r="AX369" s="14" t="s">
        <v>76</v>
      </c>
      <c r="AY369" s="251" t="s">
        <v>139</v>
      </c>
    </row>
    <row r="370" s="14" customFormat="1">
      <c r="A370" s="14"/>
      <c r="B370" s="241"/>
      <c r="C370" s="242"/>
      <c r="D370" s="232" t="s">
        <v>148</v>
      </c>
      <c r="E370" s="243" t="s">
        <v>1</v>
      </c>
      <c r="F370" s="244" t="s">
        <v>230</v>
      </c>
      <c r="G370" s="242"/>
      <c r="H370" s="245">
        <v>-4.0999999999999996</v>
      </c>
      <c r="I370" s="246"/>
      <c r="J370" s="242"/>
      <c r="K370" s="242"/>
      <c r="L370" s="247"/>
      <c r="M370" s="248"/>
      <c r="N370" s="249"/>
      <c r="O370" s="249"/>
      <c r="P370" s="249"/>
      <c r="Q370" s="249"/>
      <c r="R370" s="249"/>
      <c r="S370" s="249"/>
      <c r="T370" s="25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1" t="s">
        <v>148</v>
      </c>
      <c r="AU370" s="251" t="s">
        <v>86</v>
      </c>
      <c r="AV370" s="14" t="s">
        <v>86</v>
      </c>
      <c r="AW370" s="14" t="s">
        <v>32</v>
      </c>
      <c r="AX370" s="14" t="s">
        <v>76</v>
      </c>
      <c r="AY370" s="251" t="s">
        <v>139</v>
      </c>
    </row>
    <row r="371" s="14" customFormat="1">
      <c r="A371" s="14"/>
      <c r="B371" s="241"/>
      <c r="C371" s="242"/>
      <c r="D371" s="232" t="s">
        <v>148</v>
      </c>
      <c r="E371" s="243" t="s">
        <v>1</v>
      </c>
      <c r="F371" s="244" t="s">
        <v>231</v>
      </c>
      <c r="G371" s="242"/>
      <c r="H371" s="245">
        <v>9.3599999999999994</v>
      </c>
      <c r="I371" s="246"/>
      <c r="J371" s="242"/>
      <c r="K371" s="242"/>
      <c r="L371" s="247"/>
      <c r="M371" s="248"/>
      <c r="N371" s="249"/>
      <c r="O371" s="249"/>
      <c r="P371" s="249"/>
      <c r="Q371" s="249"/>
      <c r="R371" s="249"/>
      <c r="S371" s="249"/>
      <c r="T371" s="25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1" t="s">
        <v>148</v>
      </c>
      <c r="AU371" s="251" t="s">
        <v>86</v>
      </c>
      <c r="AV371" s="14" t="s">
        <v>86</v>
      </c>
      <c r="AW371" s="14" t="s">
        <v>32</v>
      </c>
      <c r="AX371" s="14" t="s">
        <v>76</v>
      </c>
      <c r="AY371" s="251" t="s">
        <v>139</v>
      </c>
    </row>
    <row r="372" s="14" customFormat="1">
      <c r="A372" s="14"/>
      <c r="B372" s="241"/>
      <c r="C372" s="242"/>
      <c r="D372" s="232" t="s">
        <v>148</v>
      </c>
      <c r="E372" s="243" t="s">
        <v>1</v>
      </c>
      <c r="F372" s="244" t="s">
        <v>232</v>
      </c>
      <c r="G372" s="242"/>
      <c r="H372" s="245">
        <v>-1.5760000000000001</v>
      </c>
      <c r="I372" s="246"/>
      <c r="J372" s="242"/>
      <c r="K372" s="242"/>
      <c r="L372" s="247"/>
      <c r="M372" s="248"/>
      <c r="N372" s="249"/>
      <c r="O372" s="249"/>
      <c r="P372" s="249"/>
      <c r="Q372" s="249"/>
      <c r="R372" s="249"/>
      <c r="S372" s="249"/>
      <c r="T372" s="25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1" t="s">
        <v>148</v>
      </c>
      <c r="AU372" s="251" t="s">
        <v>86</v>
      </c>
      <c r="AV372" s="14" t="s">
        <v>86</v>
      </c>
      <c r="AW372" s="14" t="s">
        <v>32</v>
      </c>
      <c r="AX372" s="14" t="s">
        <v>76</v>
      </c>
      <c r="AY372" s="251" t="s">
        <v>139</v>
      </c>
    </row>
    <row r="373" s="14" customFormat="1">
      <c r="A373" s="14"/>
      <c r="B373" s="241"/>
      <c r="C373" s="242"/>
      <c r="D373" s="232" t="s">
        <v>148</v>
      </c>
      <c r="E373" s="243" t="s">
        <v>1</v>
      </c>
      <c r="F373" s="244" t="s">
        <v>233</v>
      </c>
      <c r="G373" s="242"/>
      <c r="H373" s="245">
        <v>50.399999999999999</v>
      </c>
      <c r="I373" s="246"/>
      <c r="J373" s="242"/>
      <c r="K373" s="242"/>
      <c r="L373" s="247"/>
      <c r="M373" s="248"/>
      <c r="N373" s="249"/>
      <c r="O373" s="249"/>
      <c r="P373" s="249"/>
      <c r="Q373" s="249"/>
      <c r="R373" s="249"/>
      <c r="S373" s="249"/>
      <c r="T373" s="25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1" t="s">
        <v>148</v>
      </c>
      <c r="AU373" s="251" t="s">
        <v>86</v>
      </c>
      <c r="AV373" s="14" t="s">
        <v>86</v>
      </c>
      <c r="AW373" s="14" t="s">
        <v>32</v>
      </c>
      <c r="AX373" s="14" t="s">
        <v>76</v>
      </c>
      <c r="AY373" s="251" t="s">
        <v>139</v>
      </c>
    </row>
    <row r="374" s="16" customFormat="1">
      <c r="A374" s="16"/>
      <c r="B374" s="263"/>
      <c r="C374" s="264"/>
      <c r="D374" s="232" t="s">
        <v>148</v>
      </c>
      <c r="E374" s="265" t="s">
        <v>1</v>
      </c>
      <c r="F374" s="266" t="s">
        <v>222</v>
      </c>
      <c r="G374" s="264"/>
      <c r="H374" s="267">
        <v>173.327</v>
      </c>
      <c r="I374" s="268"/>
      <c r="J374" s="264"/>
      <c r="K374" s="264"/>
      <c r="L374" s="269"/>
      <c r="M374" s="270"/>
      <c r="N374" s="271"/>
      <c r="O374" s="271"/>
      <c r="P374" s="271"/>
      <c r="Q374" s="271"/>
      <c r="R374" s="271"/>
      <c r="S374" s="271"/>
      <c r="T374" s="272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T374" s="273" t="s">
        <v>148</v>
      </c>
      <c r="AU374" s="273" t="s">
        <v>86</v>
      </c>
      <c r="AV374" s="16" t="s">
        <v>140</v>
      </c>
      <c r="AW374" s="16" t="s">
        <v>32</v>
      </c>
      <c r="AX374" s="16" t="s">
        <v>76</v>
      </c>
      <c r="AY374" s="273" t="s">
        <v>139</v>
      </c>
    </row>
    <row r="375" s="13" customFormat="1">
      <c r="A375" s="13"/>
      <c r="B375" s="230"/>
      <c r="C375" s="231"/>
      <c r="D375" s="232" t="s">
        <v>148</v>
      </c>
      <c r="E375" s="233" t="s">
        <v>1</v>
      </c>
      <c r="F375" s="234" t="s">
        <v>234</v>
      </c>
      <c r="G375" s="231"/>
      <c r="H375" s="233" t="s">
        <v>1</v>
      </c>
      <c r="I375" s="235"/>
      <c r="J375" s="231"/>
      <c r="K375" s="231"/>
      <c r="L375" s="236"/>
      <c r="M375" s="237"/>
      <c r="N375" s="238"/>
      <c r="O375" s="238"/>
      <c r="P375" s="238"/>
      <c r="Q375" s="238"/>
      <c r="R375" s="238"/>
      <c r="S375" s="238"/>
      <c r="T375" s="23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0" t="s">
        <v>148</v>
      </c>
      <c r="AU375" s="240" t="s">
        <v>86</v>
      </c>
      <c r="AV375" s="13" t="s">
        <v>84</v>
      </c>
      <c r="AW375" s="13" t="s">
        <v>32</v>
      </c>
      <c r="AX375" s="13" t="s">
        <v>76</v>
      </c>
      <c r="AY375" s="240" t="s">
        <v>139</v>
      </c>
    </row>
    <row r="376" s="14" customFormat="1">
      <c r="A376" s="14"/>
      <c r="B376" s="241"/>
      <c r="C376" s="242"/>
      <c r="D376" s="232" t="s">
        <v>148</v>
      </c>
      <c r="E376" s="243" t="s">
        <v>1</v>
      </c>
      <c r="F376" s="244" t="s">
        <v>235</v>
      </c>
      <c r="G376" s="242"/>
      <c r="H376" s="245">
        <v>-54.719999999999999</v>
      </c>
      <c r="I376" s="246"/>
      <c r="J376" s="242"/>
      <c r="K376" s="242"/>
      <c r="L376" s="247"/>
      <c r="M376" s="248"/>
      <c r="N376" s="249"/>
      <c r="O376" s="249"/>
      <c r="P376" s="249"/>
      <c r="Q376" s="249"/>
      <c r="R376" s="249"/>
      <c r="S376" s="249"/>
      <c r="T376" s="25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1" t="s">
        <v>148</v>
      </c>
      <c r="AU376" s="251" t="s">
        <v>86</v>
      </c>
      <c r="AV376" s="14" t="s">
        <v>86</v>
      </c>
      <c r="AW376" s="14" t="s">
        <v>32</v>
      </c>
      <c r="AX376" s="14" t="s">
        <v>76</v>
      </c>
      <c r="AY376" s="251" t="s">
        <v>139</v>
      </c>
    </row>
    <row r="377" s="16" customFormat="1">
      <c r="A377" s="16"/>
      <c r="B377" s="263"/>
      <c r="C377" s="264"/>
      <c r="D377" s="232" t="s">
        <v>148</v>
      </c>
      <c r="E377" s="265" t="s">
        <v>1</v>
      </c>
      <c r="F377" s="266" t="s">
        <v>222</v>
      </c>
      <c r="G377" s="264"/>
      <c r="H377" s="267">
        <v>-54.719999999999999</v>
      </c>
      <c r="I377" s="268"/>
      <c r="J377" s="264"/>
      <c r="K377" s="264"/>
      <c r="L377" s="269"/>
      <c r="M377" s="270"/>
      <c r="N377" s="271"/>
      <c r="O377" s="271"/>
      <c r="P377" s="271"/>
      <c r="Q377" s="271"/>
      <c r="R377" s="271"/>
      <c r="S377" s="271"/>
      <c r="T377" s="272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T377" s="273" t="s">
        <v>148</v>
      </c>
      <c r="AU377" s="273" t="s">
        <v>86</v>
      </c>
      <c r="AV377" s="16" t="s">
        <v>140</v>
      </c>
      <c r="AW377" s="16" t="s">
        <v>32</v>
      </c>
      <c r="AX377" s="16" t="s">
        <v>76</v>
      </c>
      <c r="AY377" s="273" t="s">
        <v>139</v>
      </c>
    </row>
    <row r="378" s="15" customFormat="1">
      <c r="A378" s="15"/>
      <c r="B378" s="252"/>
      <c r="C378" s="253"/>
      <c r="D378" s="232" t="s">
        <v>148</v>
      </c>
      <c r="E378" s="254" t="s">
        <v>1</v>
      </c>
      <c r="F378" s="255" t="s">
        <v>153</v>
      </c>
      <c r="G378" s="253"/>
      <c r="H378" s="256">
        <v>267.06399999999996</v>
      </c>
      <c r="I378" s="257"/>
      <c r="J378" s="253"/>
      <c r="K378" s="253"/>
      <c r="L378" s="258"/>
      <c r="M378" s="259"/>
      <c r="N378" s="260"/>
      <c r="O378" s="260"/>
      <c r="P378" s="260"/>
      <c r="Q378" s="260"/>
      <c r="R378" s="260"/>
      <c r="S378" s="260"/>
      <c r="T378" s="261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2" t="s">
        <v>148</v>
      </c>
      <c r="AU378" s="262" t="s">
        <v>86</v>
      </c>
      <c r="AV378" s="15" t="s">
        <v>146</v>
      </c>
      <c r="AW378" s="15" t="s">
        <v>32</v>
      </c>
      <c r="AX378" s="15" t="s">
        <v>84</v>
      </c>
      <c r="AY378" s="262" t="s">
        <v>139</v>
      </c>
    </row>
    <row r="379" s="2" customFormat="1" ht="24.15" customHeight="1">
      <c r="A379" s="39"/>
      <c r="B379" s="40"/>
      <c r="C379" s="216" t="s">
        <v>450</v>
      </c>
      <c r="D379" s="216" t="s">
        <v>142</v>
      </c>
      <c r="E379" s="217" t="s">
        <v>451</v>
      </c>
      <c r="F379" s="218" t="s">
        <v>452</v>
      </c>
      <c r="G379" s="219" t="s">
        <v>165</v>
      </c>
      <c r="H379" s="220">
        <v>5.0999999999999996</v>
      </c>
      <c r="I379" s="221"/>
      <c r="J379" s="222">
        <f>ROUND(I379*H379,2)</f>
        <v>0</v>
      </c>
      <c r="K379" s="223"/>
      <c r="L379" s="45"/>
      <c r="M379" s="224" t="s">
        <v>1</v>
      </c>
      <c r="N379" s="225" t="s">
        <v>41</v>
      </c>
      <c r="O379" s="92"/>
      <c r="P379" s="226">
        <f>O379*H379</f>
        <v>0</v>
      </c>
      <c r="Q379" s="226">
        <v>0</v>
      </c>
      <c r="R379" s="226">
        <f>Q379*H379</f>
        <v>0</v>
      </c>
      <c r="S379" s="226">
        <v>0.068000000000000005</v>
      </c>
      <c r="T379" s="227">
        <f>S379*H379</f>
        <v>0.3468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8" t="s">
        <v>146</v>
      </c>
      <c r="AT379" s="228" t="s">
        <v>142</v>
      </c>
      <c r="AU379" s="228" t="s">
        <v>86</v>
      </c>
      <c r="AY379" s="18" t="s">
        <v>139</v>
      </c>
      <c r="BE379" s="229">
        <f>IF(N379="základní",J379,0)</f>
        <v>0</v>
      </c>
      <c r="BF379" s="229">
        <f>IF(N379="snížená",J379,0)</f>
        <v>0</v>
      </c>
      <c r="BG379" s="229">
        <f>IF(N379="zákl. přenesená",J379,0)</f>
        <v>0</v>
      </c>
      <c r="BH379" s="229">
        <f>IF(N379="sníž. přenesená",J379,0)</f>
        <v>0</v>
      </c>
      <c r="BI379" s="229">
        <f>IF(N379="nulová",J379,0)</f>
        <v>0</v>
      </c>
      <c r="BJ379" s="18" t="s">
        <v>84</v>
      </c>
      <c r="BK379" s="229">
        <f>ROUND(I379*H379,2)</f>
        <v>0</v>
      </c>
      <c r="BL379" s="18" t="s">
        <v>146</v>
      </c>
      <c r="BM379" s="228" t="s">
        <v>453</v>
      </c>
    </row>
    <row r="380" s="13" customFormat="1">
      <c r="A380" s="13"/>
      <c r="B380" s="230"/>
      <c r="C380" s="231"/>
      <c r="D380" s="232" t="s">
        <v>148</v>
      </c>
      <c r="E380" s="233" t="s">
        <v>1</v>
      </c>
      <c r="F380" s="234" t="s">
        <v>454</v>
      </c>
      <c r="G380" s="231"/>
      <c r="H380" s="233" t="s">
        <v>1</v>
      </c>
      <c r="I380" s="235"/>
      <c r="J380" s="231"/>
      <c r="K380" s="231"/>
      <c r="L380" s="236"/>
      <c r="M380" s="237"/>
      <c r="N380" s="238"/>
      <c r="O380" s="238"/>
      <c r="P380" s="238"/>
      <c r="Q380" s="238"/>
      <c r="R380" s="238"/>
      <c r="S380" s="238"/>
      <c r="T380" s="23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0" t="s">
        <v>148</v>
      </c>
      <c r="AU380" s="240" t="s">
        <v>86</v>
      </c>
      <c r="AV380" s="13" t="s">
        <v>84</v>
      </c>
      <c r="AW380" s="13" t="s">
        <v>32</v>
      </c>
      <c r="AX380" s="13" t="s">
        <v>76</v>
      </c>
      <c r="AY380" s="240" t="s">
        <v>139</v>
      </c>
    </row>
    <row r="381" s="14" customFormat="1">
      <c r="A381" s="14"/>
      <c r="B381" s="241"/>
      <c r="C381" s="242"/>
      <c r="D381" s="232" t="s">
        <v>148</v>
      </c>
      <c r="E381" s="243" t="s">
        <v>1</v>
      </c>
      <c r="F381" s="244" t="s">
        <v>455</v>
      </c>
      <c r="G381" s="242"/>
      <c r="H381" s="245">
        <v>5.0999999999999996</v>
      </c>
      <c r="I381" s="246"/>
      <c r="J381" s="242"/>
      <c r="K381" s="242"/>
      <c r="L381" s="247"/>
      <c r="M381" s="248"/>
      <c r="N381" s="249"/>
      <c r="O381" s="249"/>
      <c r="P381" s="249"/>
      <c r="Q381" s="249"/>
      <c r="R381" s="249"/>
      <c r="S381" s="249"/>
      <c r="T381" s="25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1" t="s">
        <v>148</v>
      </c>
      <c r="AU381" s="251" t="s">
        <v>86</v>
      </c>
      <c r="AV381" s="14" t="s">
        <v>86</v>
      </c>
      <c r="AW381" s="14" t="s">
        <v>32</v>
      </c>
      <c r="AX381" s="14" t="s">
        <v>84</v>
      </c>
      <c r="AY381" s="251" t="s">
        <v>139</v>
      </c>
    </row>
    <row r="382" s="12" customFormat="1" ht="22.8" customHeight="1">
      <c r="A382" s="12"/>
      <c r="B382" s="200"/>
      <c r="C382" s="201"/>
      <c r="D382" s="202" t="s">
        <v>75</v>
      </c>
      <c r="E382" s="214" t="s">
        <v>456</v>
      </c>
      <c r="F382" s="214" t="s">
        <v>457</v>
      </c>
      <c r="G382" s="201"/>
      <c r="H382" s="201"/>
      <c r="I382" s="204"/>
      <c r="J382" s="215">
        <f>BK382</f>
        <v>0</v>
      </c>
      <c r="K382" s="201"/>
      <c r="L382" s="206"/>
      <c r="M382" s="207"/>
      <c r="N382" s="208"/>
      <c r="O382" s="208"/>
      <c r="P382" s="209">
        <f>SUM(P383:P387)</f>
        <v>0</v>
      </c>
      <c r="Q382" s="208"/>
      <c r="R382" s="209">
        <f>SUM(R383:R387)</f>
        <v>0</v>
      </c>
      <c r="S382" s="208"/>
      <c r="T382" s="210">
        <f>SUM(T383:T387)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11" t="s">
        <v>84</v>
      </c>
      <c r="AT382" s="212" t="s">
        <v>75</v>
      </c>
      <c r="AU382" s="212" t="s">
        <v>84</v>
      </c>
      <c r="AY382" s="211" t="s">
        <v>139</v>
      </c>
      <c r="BK382" s="213">
        <f>SUM(BK383:BK387)</f>
        <v>0</v>
      </c>
    </row>
    <row r="383" s="2" customFormat="1" ht="24.15" customHeight="1">
      <c r="A383" s="39"/>
      <c r="B383" s="40"/>
      <c r="C383" s="216" t="s">
        <v>458</v>
      </c>
      <c r="D383" s="216" t="s">
        <v>142</v>
      </c>
      <c r="E383" s="217" t="s">
        <v>459</v>
      </c>
      <c r="F383" s="218" t="s">
        <v>460</v>
      </c>
      <c r="G383" s="219" t="s">
        <v>156</v>
      </c>
      <c r="H383" s="220">
        <v>26.914999999999999</v>
      </c>
      <c r="I383" s="221"/>
      <c r="J383" s="222">
        <f>ROUND(I383*H383,2)</f>
        <v>0</v>
      </c>
      <c r="K383" s="223"/>
      <c r="L383" s="45"/>
      <c r="M383" s="224" t="s">
        <v>1</v>
      </c>
      <c r="N383" s="225" t="s">
        <v>41</v>
      </c>
      <c r="O383" s="92"/>
      <c r="P383" s="226">
        <f>O383*H383</f>
        <v>0</v>
      </c>
      <c r="Q383" s="226">
        <v>0</v>
      </c>
      <c r="R383" s="226">
        <f>Q383*H383</f>
        <v>0</v>
      </c>
      <c r="S383" s="226">
        <v>0</v>
      </c>
      <c r="T383" s="227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8" t="s">
        <v>146</v>
      </c>
      <c r="AT383" s="228" t="s">
        <v>142</v>
      </c>
      <c r="AU383" s="228" t="s">
        <v>86</v>
      </c>
      <c r="AY383" s="18" t="s">
        <v>139</v>
      </c>
      <c r="BE383" s="229">
        <f>IF(N383="základní",J383,0)</f>
        <v>0</v>
      </c>
      <c r="BF383" s="229">
        <f>IF(N383="snížená",J383,0)</f>
        <v>0</v>
      </c>
      <c r="BG383" s="229">
        <f>IF(N383="zákl. přenesená",J383,0)</f>
        <v>0</v>
      </c>
      <c r="BH383" s="229">
        <f>IF(N383="sníž. přenesená",J383,0)</f>
        <v>0</v>
      </c>
      <c r="BI383" s="229">
        <f>IF(N383="nulová",J383,0)</f>
        <v>0</v>
      </c>
      <c r="BJ383" s="18" t="s">
        <v>84</v>
      </c>
      <c r="BK383" s="229">
        <f>ROUND(I383*H383,2)</f>
        <v>0</v>
      </c>
      <c r="BL383" s="18" t="s">
        <v>146</v>
      </c>
      <c r="BM383" s="228" t="s">
        <v>461</v>
      </c>
    </row>
    <row r="384" s="2" customFormat="1" ht="24.15" customHeight="1">
      <c r="A384" s="39"/>
      <c r="B384" s="40"/>
      <c r="C384" s="216" t="s">
        <v>462</v>
      </c>
      <c r="D384" s="216" t="s">
        <v>142</v>
      </c>
      <c r="E384" s="217" t="s">
        <v>463</v>
      </c>
      <c r="F384" s="218" t="s">
        <v>464</v>
      </c>
      <c r="G384" s="219" t="s">
        <v>156</v>
      </c>
      <c r="H384" s="220">
        <v>26.914999999999999</v>
      </c>
      <c r="I384" s="221"/>
      <c r="J384" s="222">
        <f>ROUND(I384*H384,2)</f>
        <v>0</v>
      </c>
      <c r="K384" s="223"/>
      <c r="L384" s="45"/>
      <c r="M384" s="224" t="s">
        <v>1</v>
      </c>
      <c r="N384" s="225" t="s">
        <v>41</v>
      </c>
      <c r="O384" s="92"/>
      <c r="P384" s="226">
        <f>O384*H384</f>
        <v>0</v>
      </c>
      <c r="Q384" s="226">
        <v>0</v>
      </c>
      <c r="R384" s="226">
        <f>Q384*H384</f>
        <v>0</v>
      </c>
      <c r="S384" s="226">
        <v>0</v>
      </c>
      <c r="T384" s="227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8" t="s">
        <v>146</v>
      </c>
      <c r="AT384" s="228" t="s">
        <v>142</v>
      </c>
      <c r="AU384" s="228" t="s">
        <v>86</v>
      </c>
      <c r="AY384" s="18" t="s">
        <v>139</v>
      </c>
      <c r="BE384" s="229">
        <f>IF(N384="základní",J384,0)</f>
        <v>0</v>
      </c>
      <c r="BF384" s="229">
        <f>IF(N384="snížená",J384,0)</f>
        <v>0</v>
      </c>
      <c r="BG384" s="229">
        <f>IF(N384="zákl. přenesená",J384,0)</f>
        <v>0</v>
      </c>
      <c r="BH384" s="229">
        <f>IF(N384="sníž. přenesená",J384,0)</f>
        <v>0</v>
      </c>
      <c r="BI384" s="229">
        <f>IF(N384="nulová",J384,0)</f>
        <v>0</v>
      </c>
      <c r="BJ384" s="18" t="s">
        <v>84</v>
      </c>
      <c r="BK384" s="229">
        <f>ROUND(I384*H384,2)</f>
        <v>0</v>
      </c>
      <c r="BL384" s="18" t="s">
        <v>146</v>
      </c>
      <c r="BM384" s="228" t="s">
        <v>465</v>
      </c>
    </row>
    <row r="385" s="2" customFormat="1" ht="24.15" customHeight="1">
      <c r="A385" s="39"/>
      <c r="B385" s="40"/>
      <c r="C385" s="216" t="s">
        <v>466</v>
      </c>
      <c r="D385" s="216" t="s">
        <v>142</v>
      </c>
      <c r="E385" s="217" t="s">
        <v>467</v>
      </c>
      <c r="F385" s="218" t="s">
        <v>468</v>
      </c>
      <c r="G385" s="219" t="s">
        <v>156</v>
      </c>
      <c r="H385" s="220">
        <v>242.23500000000001</v>
      </c>
      <c r="I385" s="221"/>
      <c r="J385" s="222">
        <f>ROUND(I385*H385,2)</f>
        <v>0</v>
      </c>
      <c r="K385" s="223"/>
      <c r="L385" s="45"/>
      <c r="M385" s="224" t="s">
        <v>1</v>
      </c>
      <c r="N385" s="225" t="s">
        <v>41</v>
      </c>
      <c r="O385" s="92"/>
      <c r="P385" s="226">
        <f>O385*H385</f>
        <v>0</v>
      </c>
      <c r="Q385" s="226">
        <v>0</v>
      </c>
      <c r="R385" s="226">
        <f>Q385*H385</f>
        <v>0</v>
      </c>
      <c r="S385" s="226">
        <v>0</v>
      </c>
      <c r="T385" s="227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28" t="s">
        <v>146</v>
      </c>
      <c r="AT385" s="228" t="s">
        <v>142</v>
      </c>
      <c r="AU385" s="228" t="s">
        <v>86</v>
      </c>
      <c r="AY385" s="18" t="s">
        <v>139</v>
      </c>
      <c r="BE385" s="229">
        <f>IF(N385="základní",J385,0)</f>
        <v>0</v>
      </c>
      <c r="BF385" s="229">
        <f>IF(N385="snížená",J385,0)</f>
        <v>0</v>
      </c>
      <c r="BG385" s="229">
        <f>IF(N385="zákl. přenesená",J385,0)</f>
        <v>0</v>
      </c>
      <c r="BH385" s="229">
        <f>IF(N385="sníž. přenesená",J385,0)</f>
        <v>0</v>
      </c>
      <c r="BI385" s="229">
        <f>IF(N385="nulová",J385,0)</f>
        <v>0</v>
      </c>
      <c r="BJ385" s="18" t="s">
        <v>84</v>
      </c>
      <c r="BK385" s="229">
        <f>ROUND(I385*H385,2)</f>
        <v>0</v>
      </c>
      <c r="BL385" s="18" t="s">
        <v>146</v>
      </c>
      <c r="BM385" s="228" t="s">
        <v>469</v>
      </c>
    </row>
    <row r="386" s="14" customFormat="1">
      <c r="A386" s="14"/>
      <c r="B386" s="241"/>
      <c r="C386" s="242"/>
      <c r="D386" s="232" t="s">
        <v>148</v>
      </c>
      <c r="E386" s="242"/>
      <c r="F386" s="244" t="s">
        <v>470</v>
      </c>
      <c r="G386" s="242"/>
      <c r="H386" s="245">
        <v>242.23500000000001</v>
      </c>
      <c r="I386" s="246"/>
      <c r="J386" s="242"/>
      <c r="K386" s="242"/>
      <c r="L386" s="247"/>
      <c r="M386" s="248"/>
      <c r="N386" s="249"/>
      <c r="O386" s="249"/>
      <c r="P386" s="249"/>
      <c r="Q386" s="249"/>
      <c r="R386" s="249"/>
      <c r="S386" s="249"/>
      <c r="T386" s="25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1" t="s">
        <v>148</v>
      </c>
      <c r="AU386" s="251" t="s">
        <v>86</v>
      </c>
      <c r="AV386" s="14" t="s">
        <v>86</v>
      </c>
      <c r="AW386" s="14" t="s">
        <v>4</v>
      </c>
      <c r="AX386" s="14" t="s">
        <v>84</v>
      </c>
      <c r="AY386" s="251" t="s">
        <v>139</v>
      </c>
    </row>
    <row r="387" s="2" customFormat="1" ht="44.25" customHeight="1">
      <c r="A387" s="39"/>
      <c r="B387" s="40"/>
      <c r="C387" s="216" t="s">
        <v>471</v>
      </c>
      <c r="D387" s="216" t="s">
        <v>142</v>
      </c>
      <c r="E387" s="217" t="s">
        <v>472</v>
      </c>
      <c r="F387" s="218" t="s">
        <v>473</v>
      </c>
      <c r="G387" s="219" t="s">
        <v>156</v>
      </c>
      <c r="H387" s="220">
        <v>26.914999999999999</v>
      </c>
      <c r="I387" s="221"/>
      <c r="J387" s="222">
        <f>ROUND(I387*H387,2)</f>
        <v>0</v>
      </c>
      <c r="K387" s="223"/>
      <c r="L387" s="45"/>
      <c r="M387" s="224" t="s">
        <v>1</v>
      </c>
      <c r="N387" s="225" t="s">
        <v>41</v>
      </c>
      <c r="O387" s="92"/>
      <c r="P387" s="226">
        <f>O387*H387</f>
        <v>0</v>
      </c>
      <c r="Q387" s="226">
        <v>0</v>
      </c>
      <c r="R387" s="226">
        <f>Q387*H387</f>
        <v>0</v>
      </c>
      <c r="S387" s="226">
        <v>0</v>
      </c>
      <c r="T387" s="227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8" t="s">
        <v>146</v>
      </c>
      <c r="AT387" s="228" t="s">
        <v>142</v>
      </c>
      <c r="AU387" s="228" t="s">
        <v>86</v>
      </c>
      <c r="AY387" s="18" t="s">
        <v>139</v>
      </c>
      <c r="BE387" s="229">
        <f>IF(N387="základní",J387,0)</f>
        <v>0</v>
      </c>
      <c r="BF387" s="229">
        <f>IF(N387="snížená",J387,0)</f>
        <v>0</v>
      </c>
      <c r="BG387" s="229">
        <f>IF(N387="zákl. přenesená",J387,0)</f>
        <v>0</v>
      </c>
      <c r="BH387" s="229">
        <f>IF(N387="sníž. přenesená",J387,0)</f>
        <v>0</v>
      </c>
      <c r="BI387" s="229">
        <f>IF(N387="nulová",J387,0)</f>
        <v>0</v>
      </c>
      <c r="BJ387" s="18" t="s">
        <v>84</v>
      </c>
      <c r="BK387" s="229">
        <f>ROUND(I387*H387,2)</f>
        <v>0</v>
      </c>
      <c r="BL387" s="18" t="s">
        <v>146</v>
      </c>
      <c r="BM387" s="228" t="s">
        <v>474</v>
      </c>
    </row>
    <row r="388" s="12" customFormat="1" ht="22.8" customHeight="1">
      <c r="A388" s="12"/>
      <c r="B388" s="200"/>
      <c r="C388" s="201"/>
      <c r="D388" s="202" t="s">
        <v>75</v>
      </c>
      <c r="E388" s="214" t="s">
        <v>475</v>
      </c>
      <c r="F388" s="214" t="s">
        <v>476</v>
      </c>
      <c r="G388" s="201"/>
      <c r="H388" s="201"/>
      <c r="I388" s="204"/>
      <c r="J388" s="215">
        <f>BK388</f>
        <v>0</v>
      </c>
      <c r="K388" s="201"/>
      <c r="L388" s="206"/>
      <c r="M388" s="207"/>
      <c r="N388" s="208"/>
      <c r="O388" s="208"/>
      <c r="P388" s="209">
        <f>P389</f>
        <v>0</v>
      </c>
      <c r="Q388" s="208"/>
      <c r="R388" s="209">
        <f>R389</f>
        <v>0</v>
      </c>
      <c r="S388" s="208"/>
      <c r="T388" s="210">
        <f>T389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11" t="s">
        <v>84</v>
      </c>
      <c r="AT388" s="212" t="s">
        <v>75</v>
      </c>
      <c r="AU388" s="212" t="s">
        <v>84</v>
      </c>
      <c r="AY388" s="211" t="s">
        <v>139</v>
      </c>
      <c r="BK388" s="213">
        <f>BK389</f>
        <v>0</v>
      </c>
    </row>
    <row r="389" s="2" customFormat="1" ht="16.5" customHeight="1">
      <c r="A389" s="39"/>
      <c r="B389" s="40"/>
      <c r="C389" s="216" t="s">
        <v>477</v>
      </c>
      <c r="D389" s="216" t="s">
        <v>142</v>
      </c>
      <c r="E389" s="217" t="s">
        <v>478</v>
      </c>
      <c r="F389" s="218" t="s">
        <v>479</v>
      </c>
      <c r="G389" s="219" t="s">
        <v>156</v>
      </c>
      <c r="H389" s="220">
        <v>9.1690000000000005</v>
      </c>
      <c r="I389" s="221"/>
      <c r="J389" s="222">
        <f>ROUND(I389*H389,2)</f>
        <v>0</v>
      </c>
      <c r="K389" s="223"/>
      <c r="L389" s="45"/>
      <c r="M389" s="224" t="s">
        <v>1</v>
      </c>
      <c r="N389" s="225" t="s">
        <v>41</v>
      </c>
      <c r="O389" s="92"/>
      <c r="P389" s="226">
        <f>O389*H389</f>
        <v>0</v>
      </c>
      <c r="Q389" s="226">
        <v>0</v>
      </c>
      <c r="R389" s="226">
        <f>Q389*H389</f>
        <v>0</v>
      </c>
      <c r="S389" s="226">
        <v>0</v>
      </c>
      <c r="T389" s="227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8" t="s">
        <v>146</v>
      </c>
      <c r="AT389" s="228" t="s">
        <v>142</v>
      </c>
      <c r="AU389" s="228" t="s">
        <v>86</v>
      </c>
      <c r="AY389" s="18" t="s">
        <v>139</v>
      </c>
      <c r="BE389" s="229">
        <f>IF(N389="základní",J389,0)</f>
        <v>0</v>
      </c>
      <c r="BF389" s="229">
        <f>IF(N389="snížená",J389,0)</f>
        <v>0</v>
      </c>
      <c r="BG389" s="229">
        <f>IF(N389="zákl. přenesená",J389,0)</f>
        <v>0</v>
      </c>
      <c r="BH389" s="229">
        <f>IF(N389="sníž. přenesená",J389,0)</f>
        <v>0</v>
      </c>
      <c r="BI389" s="229">
        <f>IF(N389="nulová",J389,0)</f>
        <v>0</v>
      </c>
      <c r="BJ389" s="18" t="s">
        <v>84</v>
      </c>
      <c r="BK389" s="229">
        <f>ROUND(I389*H389,2)</f>
        <v>0</v>
      </c>
      <c r="BL389" s="18" t="s">
        <v>146</v>
      </c>
      <c r="BM389" s="228" t="s">
        <v>480</v>
      </c>
    </row>
    <row r="390" s="12" customFormat="1" ht="25.92" customHeight="1">
      <c r="A390" s="12"/>
      <c r="B390" s="200"/>
      <c r="C390" s="201"/>
      <c r="D390" s="202" t="s">
        <v>75</v>
      </c>
      <c r="E390" s="203" t="s">
        <v>481</v>
      </c>
      <c r="F390" s="203" t="s">
        <v>482</v>
      </c>
      <c r="G390" s="201"/>
      <c r="H390" s="201"/>
      <c r="I390" s="204"/>
      <c r="J390" s="205">
        <f>BK390</f>
        <v>0</v>
      </c>
      <c r="K390" s="201"/>
      <c r="L390" s="206"/>
      <c r="M390" s="207"/>
      <c r="N390" s="208"/>
      <c r="O390" s="208"/>
      <c r="P390" s="209">
        <f>P391+P403+P410+P412+P415+P418+P434+P436+P438+P440+P514+P518+P572+P580+P667+P725+P745</f>
        <v>0</v>
      </c>
      <c r="Q390" s="208"/>
      <c r="R390" s="209">
        <f>R391+R403+R410+R412+R415+R418+R434+R436+R438+R440+R514+R518+R572+R580+R667+R725+R745</f>
        <v>13.57066122</v>
      </c>
      <c r="S390" s="208"/>
      <c r="T390" s="210">
        <f>T391+T403+T410+T412+T415+T418+T434+T436+T438+T440+T514+T518+T572+T580+T667+T725+T745</f>
        <v>1.5973928399999997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11" t="s">
        <v>86</v>
      </c>
      <c r="AT390" s="212" t="s">
        <v>75</v>
      </c>
      <c r="AU390" s="212" t="s">
        <v>76</v>
      </c>
      <c r="AY390" s="211" t="s">
        <v>139</v>
      </c>
      <c r="BK390" s="213">
        <f>BK391+BK403+BK410+BK412+BK415+BK418+BK434+BK436+BK438+BK440+BK514+BK518+BK572+BK580+BK667+BK725+BK745</f>
        <v>0</v>
      </c>
    </row>
    <row r="391" s="12" customFormat="1" ht="22.8" customHeight="1">
      <c r="A391" s="12"/>
      <c r="B391" s="200"/>
      <c r="C391" s="201"/>
      <c r="D391" s="202" t="s">
        <v>75</v>
      </c>
      <c r="E391" s="214" t="s">
        <v>483</v>
      </c>
      <c r="F391" s="214" t="s">
        <v>484</v>
      </c>
      <c r="G391" s="201"/>
      <c r="H391" s="201"/>
      <c r="I391" s="204"/>
      <c r="J391" s="215">
        <f>BK391</f>
        <v>0</v>
      </c>
      <c r="K391" s="201"/>
      <c r="L391" s="206"/>
      <c r="M391" s="207"/>
      <c r="N391" s="208"/>
      <c r="O391" s="208"/>
      <c r="P391" s="209">
        <f>SUM(P392:P402)</f>
        <v>0</v>
      </c>
      <c r="Q391" s="208"/>
      <c r="R391" s="209">
        <f>SUM(R392:R402)</f>
        <v>0.061236000000000006</v>
      </c>
      <c r="S391" s="208"/>
      <c r="T391" s="210">
        <f>SUM(T392:T402)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1" t="s">
        <v>86</v>
      </c>
      <c r="AT391" s="212" t="s">
        <v>75</v>
      </c>
      <c r="AU391" s="212" t="s">
        <v>84</v>
      </c>
      <c r="AY391" s="211" t="s">
        <v>139</v>
      </c>
      <c r="BK391" s="213">
        <f>SUM(BK392:BK402)</f>
        <v>0</v>
      </c>
    </row>
    <row r="392" s="2" customFormat="1" ht="24.15" customHeight="1">
      <c r="A392" s="39"/>
      <c r="B392" s="40"/>
      <c r="C392" s="216" t="s">
        <v>485</v>
      </c>
      <c r="D392" s="216" t="s">
        <v>142</v>
      </c>
      <c r="E392" s="217" t="s">
        <v>486</v>
      </c>
      <c r="F392" s="218" t="s">
        <v>487</v>
      </c>
      <c r="G392" s="219" t="s">
        <v>165</v>
      </c>
      <c r="H392" s="220">
        <v>8.6999999999999993</v>
      </c>
      <c r="I392" s="221"/>
      <c r="J392" s="222">
        <f>ROUND(I392*H392,2)</f>
        <v>0</v>
      </c>
      <c r="K392" s="223"/>
      <c r="L392" s="45"/>
      <c r="M392" s="224" t="s">
        <v>1</v>
      </c>
      <c r="N392" s="225" t="s">
        <v>41</v>
      </c>
      <c r="O392" s="92"/>
      <c r="P392" s="226">
        <f>O392*H392</f>
        <v>0</v>
      </c>
      <c r="Q392" s="226">
        <v>0</v>
      </c>
      <c r="R392" s="226">
        <f>Q392*H392</f>
        <v>0</v>
      </c>
      <c r="S392" s="226">
        <v>0</v>
      </c>
      <c r="T392" s="227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8" t="s">
        <v>259</v>
      </c>
      <c r="AT392" s="228" t="s">
        <v>142</v>
      </c>
      <c r="AU392" s="228" t="s">
        <v>86</v>
      </c>
      <c r="AY392" s="18" t="s">
        <v>139</v>
      </c>
      <c r="BE392" s="229">
        <f>IF(N392="základní",J392,0)</f>
        <v>0</v>
      </c>
      <c r="BF392" s="229">
        <f>IF(N392="snížená",J392,0)</f>
        <v>0</v>
      </c>
      <c r="BG392" s="229">
        <f>IF(N392="zákl. přenesená",J392,0)</f>
        <v>0</v>
      </c>
      <c r="BH392" s="229">
        <f>IF(N392="sníž. přenesená",J392,0)</f>
        <v>0</v>
      </c>
      <c r="BI392" s="229">
        <f>IF(N392="nulová",J392,0)</f>
        <v>0</v>
      </c>
      <c r="BJ392" s="18" t="s">
        <v>84</v>
      </c>
      <c r="BK392" s="229">
        <f>ROUND(I392*H392,2)</f>
        <v>0</v>
      </c>
      <c r="BL392" s="18" t="s">
        <v>259</v>
      </c>
      <c r="BM392" s="228" t="s">
        <v>488</v>
      </c>
    </row>
    <row r="393" s="13" customFormat="1">
      <c r="A393" s="13"/>
      <c r="B393" s="230"/>
      <c r="C393" s="231"/>
      <c r="D393" s="232" t="s">
        <v>148</v>
      </c>
      <c r="E393" s="233" t="s">
        <v>1</v>
      </c>
      <c r="F393" s="234" t="s">
        <v>263</v>
      </c>
      <c r="G393" s="231"/>
      <c r="H393" s="233" t="s">
        <v>1</v>
      </c>
      <c r="I393" s="235"/>
      <c r="J393" s="231"/>
      <c r="K393" s="231"/>
      <c r="L393" s="236"/>
      <c r="M393" s="237"/>
      <c r="N393" s="238"/>
      <c r="O393" s="238"/>
      <c r="P393" s="238"/>
      <c r="Q393" s="238"/>
      <c r="R393" s="238"/>
      <c r="S393" s="238"/>
      <c r="T393" s="23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0" t="s">
        <v>148</v>
      </c>
      <c r="AU393" s="240" t="s">
        <v>86</v>
      </c>
      <c r="AV393" s="13" t="s">
        <v>84</v>
      </c>
      <c r="AW393" s="13" t="s">
        <v>32</v>
      </c>
      <c r="AX393" s="13" t="s">
        <v>76</v>
      </c>
      <c r="AY393" s="240" t="s">
        <v>139</v>
      </c>
    </row>
    <row r="394" s="14" customFormat="1">
      <c r="A394" s="14"/>
      <c r="B394" s="241"/>
      <c r="C394" s="242"/>
      <c r="D394" s="232" t="s">
        <v>148</v>
      </c>
      <c r="E394" s="243" t="s">
        <v>1</v>
      </c>
      <c r="F394" s="244" t="s">
        <v>489</v>
      </c>
      <c r="G394" s="242"/>
      <c r="H394" s="245">
        <v>8.6999999999999993</v>
      </c>
      <c r="I394" s="246"/>
      <c r="J394" s="242"/>
      <c r="K394" s="242"/>
      <c r="L394" s="247"/>
      <c r="M394" s="248"/>
      <c r="N394" s="249"/>
      <c r="O394" s="249"/>
      <c r="P394" s="249"/>
      <c r="Q394" s="249"/>
      <c r="R394" s="249"/>
      <c r="S394" s="249"/>
      <c r="T394" s="25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1" t="s">
        <v>148</v>
      </c>
      <c r="AU394" s="251" t="s">
        <v>86</v>
      </c>
      <c r="AV394" s="14" t="s">
        <v>86</v>
      </c>
      <c r="AW394" s="14" t="s">
        <v>32</v>
      </c>
      <c r="AX394" s="14" t="s">
        <v>84</v>
      </c>
      <c r="AY394" s="251" t="s">
        <v>139</v>
      </c>
    </row>
    <row r="395" s="2" customFormat="1" ht="16.5" customHeight="1">
      <c r="A395" s="39"/>
      <c r="B395" s="40"/>
      <c r="C395" s="274" t="s">
        <v>490</v>
      </c>
      <c r="D395" s="274" t="s">
        <v>283</v>
      </c>
      <c r="E395" s="275" t="s">
        <v>491</v>
      </c>
      <c r="F395" s="276" t="s">
        <v>492</v>
      </c>
      <c r="G395" s="277" t="s">
        <v>156</v>
      </c>
      <c r="H395" s="278">
        <v>0.0030000000000000001</v>
      </c>
      <c r="I395" s="279"/>
      <c r="J395" s="280">
        <f>ROUND(I395*H395,2)</f>
        <v>0</v>
      </c>
      <c r="K395" s="281"/>
      <c r="L395" s="282"/>
      <c r="M395" s="283" t="s">
        <v>1</v>
      </c>
      <c r="N395" s="284" t="s">
        <v>41</v>
      </c>
      <c r="O395" s="92"/>
      <c r="P395" s="226">
        <f>O395*H395</f>
        <v>0</v>
      </c>
      <c r="Q395" s="226">
        <v>1</v>
      </c>
      <c r="R395" s="226">
        <f>Q395*H395</f>
        <v>0.0030000000000000001</v>
      </c>
      <c r="S395" s="226">
        <v>0</v>
      </c>
      <c r="T395" s="227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8" t="s">
        <v>351</v>
      </c>
      <c r="AT395" s="228" t="s">
        <v>283</v>
      </c>
      <c r="AU395" s="228" t="s">
        <v>86</v>
      </c>
      <c r="AY395" s="18" t="s">
        <v>139</v>
      </c>
      <c r="BE395" s="229">
        <f>IF(N395="základní",J395,0)</f>
        <v>0</v>
      </c>
      <c r="BF395" s="229">
        <f>IF(N395="snížená",J395,0)</f>
        <v>0</v>
      </c>
      <c r="BG395" s="229">
        <f>IF(N395="zákl. přenesená",J395,0)</f>
        <v>0</v>
      </c>
      <c r="BH395" s="229">
        <f>IF(N395="sníž. přenesená",J395,0)</f>
        <v>0</v>
      </c>
      <c r="BI395" s="229">
        <f>IF(N395="nulová",J395,0)</f>
        <v>0</v>
      </c>
      <c r="BJ395" s="18" t="s">
        <v>84</v>
      </c>
      <c r="BK395" s="229">
        <f>ROUND(I395*H395,2)</f>
        <v>0</v>
      </c>
      <c r="BL395" s="18" t="s">
        <v>259</v>
      </c>
      <c r="BM395" s="228" t="s">
        <v>493</v>
      </c>
    </row>
    <row r="396" s="14" customFormat="1">
      <c r="A396" s="14"/>
      <c r="B396" s="241"/>
      <c r="C396" s="242"/>
      <c r="D396" s="232" t="s">
        <v>148</v>
      </c>
      <c r="E396" s="242"/>
      <c r="F396" s="244" t="s">
        <v>494</v>
      </c>
      <c r="G396" s="242"/>
      <c r="H396" s="245">
        <v>0.0030000000000000001</v>
      </c>
      <c r="I396" s="246"/>
      <c r="J396" s="242"/>
      <c r="K396" s="242"/>
      <c r="L396" s="247"/>
      <c r="M396" s="248"/>
      <c r="N396" s="249"/>
      <c r="O396" s="249"/>
      <c r="P396" s="249"/>
      <c r="Q396" s="249"/>
      <c r="R396" s="249"/>
      <c r="S396" s="249"/>
      <c r="T396" s="250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1" t="s">
        <v>148</v>
      </c>
      <c r="AU396" s="251" t="s">
        <v>86</v>
      </c>
      <c r="AV396" s="14" t="s">
        <v>86</v>
      </c>
      <c r="AW396" s="14" t="s">
        <v>4</v>
      </c>
      <c r="AX396" s="14" t="s">
        <v>84</v>
      </c>
      <c r="AY396" s="251" t="s">
        <v>139</v>
      </c>
    </row>
    <row r="397" s="2" customFormat="1" ht="24.15" customHeight="1">
      <c r="A397" s="39"/>
      <c r="B397" s="40"/>
      <c r="C397" s="216" t="s">
        <v>495</v>
      </c>
      <c r="D397" s="216" t="s">
        <v>142</v>
      </c>
      <c r="E397" s="217" t="s">
        <v>496</v>
      </c>
      <c r="F397" s="218" t="s">
        <v>497</v>
      </c>
      <c r="G397" s="219" t="s">
        <v>165</v>
      </c>
      <c r="H397" s="220">
        <v>8.6999999999999993</v>
      </c>
      <c r="I397" s="221"/>
      <c r="J397" s="222">
        <f>ROUND(I397*H397,2)</f>
        <v>0</v>
      </c>
      <c r="K397" s="223"/>
      <c r="L397" s="45"/>
      <c r="M397" s="224" t="s">
        <v>1</v>
      </c>
      <c r="N397" s="225" t="s">
        <v>41</v>
      </c>
      <c r="O397" s="92"/>
      <c r="P397" s="226">
        <f>O397*H397</f>
        <v>0</v>
      </c>
      <c r="Q397" s="226">
        <v>0.00040000000000000002</v>
      </c>
      <c r="R397" s="226">
        <f>Q397*H397</f>
        <v>0.00348</v>
      </c>
      <c r="S397" s="226">
        <v>0</v>
      </c>
      <c r="T397" s="227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28" t="s">
        <v>259</v>
      </c>
      <c r="AT397" s="228" t="s">
        <v>142</v>
      </c>
      <c r="AU397" s="228" t="s">
        <v>86</v>
      </c>
      <c r="AY397" s="18" t="s">
        <v>139</v>
      </c>
      <c r="BE397" s="229">
        <f>IF(N397="základní",J397,0)</f>
        <v>0</v>
      </c>
      <c r="BF397" s="229">
        <f>IF(N397="snížená",J397,0)</f>
        <v>0</v>
      </c>
      <c r="BG397" s="229">
        <f>IF(N397="zákl. přenesená",J397,0)</f>
        <v>0</v>
      </c>
      <c r="BH397" s="229">
        <f>IF(N397="sníž. přenesená",J397,0)</f>
        <v>0</v>
      </c>
      <c r="BI397" s="229">
        <f>IF(N397="nulová",J397,0)</f>
        <v>0</v>
      </c>
      <c r="BJ397" s="18" t="s">
        <v>84</v>
      </c>
      <c r="BK397" s="229">
        <f>ROUND(I397*H397,2)</f>
        <v>0</v>
      </c>
      <c r="BL397" s="18" t="s">
        <v>259</v>
      </c>
      <c r="BM397" s="228" t="s">
        <v>498</v>
      </c>
    </row>
    <row r="398" s="2" customFormat="1" ht="37.8" customHeight="1">
      <c r="A398" s="39"/>
      <c r="B398" s="40"/>
      <c r="C398" s="274" t="s">
        <v>499</v>
      </c>
      <c r="D398" s="274" t="s">
        <v>283</v>
      </c>
      <c r="E398" s="275" t="s">
        <v>500</v>
      </c>
      <c r="F398" s="276" t="s">
        <v>501</v>
      </c>
      <c r="G398" s="277" t="s">
        <v>165</v>
      </c>
      <c r="H398" s="278">
        <v>10.140000000000001</v>
      </c>
      <c r="I398" s="279"/>
      <c r="J398" s="280">
        <f>ROUND(I398*H398,2)</f>
        <v>0</v>
      </c>
      <c r="K398" s="281"/>
      <c r="L398" s="282"/>
      <c r="M398" s="283" t="s">
        <v>1</v>
      </c>
      <c r="N398" s="284" t="s">
        <v>41</v>
      </c>
      <c r="O398" s="92"/>
      <c r="P398" s="226">
        <f>O398*H398</f>
        <v>0</v>
      </c>
      <c r="Q398" s="226">
        <v>0.0054000000000000003</v>
      </c>
      <c r="R398" s="226">
        <f>Q398*H398</f>
        <v>0.054756000000000006</v>
      </c>
      <c r="S398" s="226">
        <v>0</v>
      </c>
      <c r="T398" s="227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8" t="s">
        <v>351</v>
      </c>
      <c r="AT398" s="228" t="s">
        <v>283</v>
      </c>
      <c r="AU398" s="228" t="s">
        <v>86</v>
      </c>
      <c r="AY398" s="18" t="s">
        <v>139</v>
      </c>
      <c r="BE398" s="229">
        <f>IF(N398="základní",J398,0)</f>
        <v>0</v>
      </c>
      <c r="BF398" s="229">
        <f>IF(N398="snížená",J398,0)</f>
        <v>0</v>
      </c>
      <c r="BG398" s="229">
        <f>IF(N398="zákl. přenesená",J398,0)</f>
        <v>0</v>
      </c>
      <c r="BH398" s="229">
        <f>IF(N398="sníž. přenesená",J398,0)</f>
        <v>0</v>
      </c>
      <c r="BI398" s="229">
        <f>IF(N398="nulová",J398,0)</f>
        <v>0</v>
      </c>
      <c r="BJ398" s="18" t="s">
        <v>84</v>
      </c>
      <c r="BK398" s="229">
        <f>ROUND(I398*H398,2)</f>
        <v>0</v>
      </c>
      <c r="BL398" s="18" t="s">
        <v>259</v>
      </c>
      <c r="BM398" s="228" t="s">
        <v>502</v>
      </c>
    </row>
    <row r="399" s="14" customFormat="1">
      <c r="A399" s="14"/>
      <c r="B399" s="241"/>
      <c r="C399" s="242"/>
      <c r="D399" s="232" t="s">
        <v>148</v>
      </c>
      <c r="E399" s="242"/>
      <c r="F399" s="244" t="s">
        <v>503</v>
      </c>
      <c r="G399" s="242"/>
      <c r="H399" s="245">
        <v>10.140000000000001</v>
      </c>
      <c r="I399" s="246"/>
      <c r="J399" s="242"/>
      <c r="K399" s="242"/>
      <c r="L399" s="247"/>
      <c r="M399" s="248"/>
      <c r="N399" s="249"/>
      <c r="O399" s="249"/>
      <c r="P399" s="249"/>
      <c r="Q399" s="249"/>
      <c r="R399" s="249"/>
      <c r="S399" s="249"/>
      <c r="T399" s="25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1" t="s">
        <v>148</v>
      </c>
      <c r="AU399" s="251" t="s">
        <v>86</v>
      </c>
      <c r="AV399" s="14" t="s">
        <v>86</v>
      </c>
      <c r="AW399" s="14" t="s">
        <v>4</v>
      </c>
      <c r="AX399" s="14" t="s">
        <v>84</v>
      </c>
      <c r="AY399" s="251" t="s">
        <v>139</v>
      </c>
    </row>
    <row r="400" s="2" customFormat="1" ht="33" customHeight="1">
      <c r="A400" s="39"/>
      <c r="B400" s="40"/>
      <c r="C400" s="216" t="s">
        <v>504</v>
      </c>
      <c r="D400" s="216" t="s">
        <v>142</v>
      </c>
      <c r="E400" s="217" t="s">
        <v>505</v>
      </c>
      <c r="F400" s="218" t="s">
        <v>506</v>
      </c>
      <c r="G400" s="219" t="s">
        <v>165</v>
      </c>
      <c r="H400" s="220">
        <v>8.6999999999999993</v>
      </c>
      <c r="I400" s="221"/>
      <c r="J400" s="222">
        <f>ROUND(I400*H400,2)</f>
        <v>0</v>
      </c>
      <c r="K400" s="223"/>
      <c r="L400" s="45"/>
      <c r="M400" s="224" t="s">
        <v>1</v>
      </c>
      <c r="N400" s="225" t="s">
        <v>41</v>
      </c>
      <c r="O400" s="92"/>
      <c r="P400" s="226">
        <f>O400*H400</f>
        <v>0</v>
      </c>
      <c r="Q400" s="226">
        <v>0</v>
      </c>
      <c r="R400" s="226">
        <f>Q400*H400</f>
        <v>0</v>
      </c>
      <c r="S400" s="226">
        <v>0</v>
      </c>
      <c r="T400" s="227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28" t="s">
        <v>259</v>
      </c>
      <c r="AT400" s="228" t="s">
        <v>142</v>
      </c>
      <c r="AU400" s="228" t="s">
        <v>86</v>
      </c>
      <c r="AY400" s="18" t="s">
        <v>139</v>
      </c>
      <c r="BE400" s="229">
        <f>IF(N400="základní",J400,0)</f>
        <v>0</v>
      </c>
      <c r="BF400" s="229">
        <f>IF(N400="snížená",J400,0)</f>
        <v>0</v>
      </c>
      <c r="BG400" s="229">
        <f>IF(N400="zákl. přenesená",J400,0)</f>
        <v>0</v>
      </c>
      <c r="BH400" s="229">
        <f>IF(N400="sníž. přenesená",J400,0)</f>
        <v>0</v>
      </c>
      <c r="BI400" s="229">
        <f>IF(N400="nulová",J400,0)</f>
        <v>0</v>
      </c>
      <c r="BJ400" s="18" t="s">
        <v>84</v>
      </c>
      <c r="BK400" s="229">
        <f>ROUND(I400*H400,2)</f>
        <v>0</v>
      </c>
      <c r="BL400" s="18" t="s">
        <v>259</v>
      </c>
      <c r="BM400" s="228" t="s">
        <v>507</v>
      </c>
    </row>
    <row r="401" s="2" customFormat="1" ht="33" customHeight="1">
      <c r="A401" s="39"/>
      <c r="B401" s="40"/>
      <c r="C401" s="216" t="s">
        <v>508</v>
      </c>
      <c r="D401" s="216" t="s">
        <v>142</v>
      </c>
      <c r="E401" s="217" t="s">
        <v>509</v>
      </c>
      <c r="F401" s="218" t="s">
        <v>510</v>
      </c>
      <c r="G401" s="219" t="s">
        <v>165</v>
      </c>
      <c r="H401" s="220">
        <v>8.6999999999999993</v>
      </c>
      <c r="I401" s="221"/>
      <c r="J401" s="222">
        <f>ROUND(I401*H401,2)</f>
        <v>0</v>
      </c>
      <c r="K401" s="223"/>
      <c r="L401" s="45"/>
      <c r="M401" s="224" t="s">
        <v>1</v>
      </c>
      <c r="N401" s="225" t="s">
        <v>41</v>
      </c>
      <c r="O401" s="92"/>
      <c r="P401" s="226">
        <f>O401*H401</f>
        <v>0</v>
      </c>
      <c r="Q401" s="226">
        <v>0</v>
      </c>
      <c r="R401" s="226">
        <f>Q401*H401</f>
        <v>0</v>
      </c>
      <c r="S401" s="226">
        <v>0</v>
      </c>
      <c r="T401" s="227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8" t="s">
        <v>259</v>
      </c>
      <c r="AT401" s="228" t="s">
        <v>142</v>
      </c>
      <c r="AU401" s="228" t="s">
        <v>86</v>
      </c>
      <c r="AY401" s="18" t="s">
        <v>139</v>
      </c>
      <c r="BE401" s="229">
        <f>IF(N401="základní",J401,0)</f>
        <v>0</v>
      </c>
      <c r="BF401" s="229">
        <f>IF(N401="snížená",J401,0)</f>
        <v>0</v>
      </c>
      <c r="BG401" s="229">
        <f>IF(N401="zákl. přenesená",J401,0)</f>
        <v>0</v>
      </c>
      <c r="BH401" s="229">
        <f>IF(N401="sníž. přenesená",J401,0)</f>
        <v>0</v>
      </c>
      <c r="BI401" s="229">
        <f>IF(N401="nulová",J401,0)</f>
        <v>0</v>
      </c>
      <c r="BJ401" s="18" t="s">
        <v>84</v>
      </c>
      <c r="BK401" s="229">
        <f>ROUND(I401*H401,2)</f>
        <v>0</v>
      </c>
      <c r="BL401" s="18" t="s">
        <v>259</v>
      </c>
      <c r="BM401" s="228" t="s">
        <v>511</v>
      </c>
    </row>
    <row r="402" s="2" customFormat="1" ht="24.15" customHeight="1">
      <c r="A402" s="39"/>
      <c r="B402" s="40"/>
      <c r="C402" s="216" t="s">
        <v>512</v>
      </c>
      <c r="D402" s="216" t="s">
        <v>142</v>
      </c>
      <c r="E402" s="217" t="s">
        <v>513</v>
      </c>
      <c r="F402" s="218" t="s">
        <v>514</v>
      </c>
      <c r="G402" s="219" t="s">
        <v>156</v>
      </c>
      <c r="H402" s="220">
        <v>0.060999999999999999</v>
      </c>
      <c r="I402" s="221"/>
      <c r="J402" s="222">
        <f>ROUND(I402*H402,2)</f>
        <v>0</v>
      </c>
      <c r="K402" s="223"/>
      <c r="L402" s="45"/>
      <c r="M402" s="224" t="s">
        <v>1</v>
      </c>
      <c r="N402" s="225" t="s">
        <v>41</v>
      </c>
      <c r="O402" s="92"/>
      <c r="P402" s="226">
        <f>O402*H402</f>
        <v>0</v>
      </c>
      <c r="Q402" s="226">
        <v>0</v>
      </c>
      <c r="R402" s="226">
        <f>Q402*H402</f>
        <v>0</v>
      </c>
      <c r="S402" s="226">
        <v>0</v>
      </c>
      <c r="T402" s="22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8" t="s">
        <v>259</v>
      </c>
      <c r="AT402" s="228" t="s">
        <v>142</v>
      </c>
      <c r="AU402" s="228" t="s">
        <v>86</v>
      </c>
      <c r="AY402" s="18" t="s">
        <v>139</v>
      </c>
      <c r="BE402" s="229">
        <f>IF(N402="základní",J402,0)</f>
        <v>0</v>
      </c>
      <c r="BF402" s="229">
        <f>IF(N402="snížená",J402,0)</f>
        <v>0</v>
      </c>
      <c r="BG402" s="229">
        <f>IF(N402="zákl. přenesená",J402,0)</f>
        <v>0</v>
      </c>
      <c r="BH402" s="229">
        <f>IF(N402="sníž. přenesená",J402,0)</f>
        <v>0</v>
      </c>
      <c r="BI402" s="229">
        <f>IF(N402="nulová",J402,0)</f>
        <v>0</v>
      </c>
      <c r="BJ402" s="18" t="s">
        <v>84</v>
      </c>
      <c r="BK402" s="229">
        <f>ROUND(I402*H402,2)</f>
        <v>0</v>
      </c>
      <c r="BL402" s="18" t="s">
        <v>259</v>
      </c>
      <c r="BM402" s="228" t="s">
        <v>515</v>
      </c>
    </row>
    <row r="403" s="12" customFormat="1" ht="22.8" customHeight="1">
      <c r="A403" s="12"/>
      <c r="B403" s="200"/>
      <c r="C403" s="201"/>
      <c r="D403" s="202" t="s">
        <v>75</v>
      </c>
      <c r="E403" s="214" t="s">
        <v>516</v>
      </c>
      <c r="F403" s="214" t="s">
        <v>517</v>
      </c>
      <c r="G403" s="201"/>
      <c r="H403" s="201"/>
      <c r="I403" s="204"/>
      <c r="J403" s="215">
        <f>BK403</f>
        <v>0</v>
      </c>
      <c r="K403" s="201"/>
      <c r="L403" s="206"/>
      <c r="M403" s="207"/>
      <c r="N403" s="208"/>
      <c r="O403" s="208"/>
      <c r="P403" s="209">
        <f>SUM(P404:P409)</f>
        <v>0</v>
      </c>
      <c r="Q403" s="208"/>
      <c r="R403" s="209">
        <f>SUM(R404:R409)</f>
        <v>0.046116000000000004</v>
      </c>
      <c r="S403" s="208"/>
      <c r="T403" s="210">
        <f>SUM(T404:T409)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11" t="s">
        <v>86</v>
      </c>
      <c r="AT403" s="212" t="s">
        <v>75</v>
      </c>
      <c r="AU403" s="212" t="s">
        <v>84</v>
      </c>
      <c r="AY403" s="211" t="s">
        <v>139</v>
      </c>
      <c r="BK403" s="213">
        <f>SUM(BK404:BK409)</f>
        <v>0</v>
      </c>
    </row>
    <row r="404" s="2" customFormat="1" ht="24.15" customHeight="1">
      <c r="A404" s="39"/>
      <c r="B404" s="40"/>
      <c r="C404" s="216" t="s">
        <v>518</v>
      </c>
      <c r="D404" s="216" t="s">
        <v>142</v>
      </c>
      <c r="E404" s="217" t="s">
        <v>519</v>
      </c>
      <c r="F404" s="218" t="s">
        <v>520</v>
      </c>
      <c r="G404" s="219" t="s">
        <v>165</v>
      </c>
      <c r="H404" s="220">
        <v>5.04</v>
      </c>
      <c r="I404" s="221"/>
      <c r="J404" s="222">
        <f>ROUND(I404*H404,2)</f>
        <v>0</v>
      </c>
      <c r="K404" s="223"/>
      <c r="L404" s="45"/>
      <c r="M404" s="224" t="s">
        <v>1</v>
      </c>
      <c r="N404" s="225" t="s">
        <v>41</v>
      </c>
      <c r="O404" s="92"/>
      <c r="P404" s="226">
        <f>O404*H404</f>
        <v>0</v>
      </c>
      <c r="Q404" s="226">
        <v>0.0060000000000000001</v>
      </c>
      <c r="R404" s="226">
        <f>Q404*H404</f>
        <v>0.03024</v>
      </c>
      <c r="S404" s="226">
        <v>0</v>
      </c>
      <c r="T404" s="227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8" t="s">
        <v>259</v>
      </c>
      <c r="AT404" s="228" t="s">
        <v>142</v>
      </c>
      <c r="AU404" s="228" t="s">
        <v>86</v>
      </c>
      <c r="AY404" s="18" t="s">
        <v>139</v>
      </c>
      <c r="BE404" s="229">
        <f>IF(N404="základní",J404,0)</f>
        <v>0</v>
      </c>
      <c r="BF404" s="229">
        <f>IF(N404="snížená",J404,0)</f>
        <v>0</v>
      </c>
      <c r="BG404" s="229">
        <f>IF(N404="zákl. přenesená",J404,0)</f>
        <v>0</v>
      </c>
      <c r="BH404" s="229">
        <f>IF(N404="sníž. přenesená",J404,0)</f>
        <v>0</v>
      </c>
      <c r="BI404" s="229">
        <f>IF(N404="nulová",J404,0)</f>
        <v>0</v>
      </c>
      <c r="BJ404" s="18" t="s">
        <v>84</v>
      </c>
      <c r="BK404" s="229">
        <f>ROUND(I404*H404,2)</f>
        <v>0</v>
      </c>
      <c r="BL404" s="18" t="s">
        <v>259</v>
      </c>
      <c r="BM404" s="228" t="s">
        <v>521</v>
      </c>
    </row>
    <row r="405" s="13" customFormat="1">
      <c r="A405" s="13"/>
      <c r="B405" s="230"/>
      <c r="C405" s="231"/>
      <c r="D405" s="232" t="s">
        <v>148</v>
      </c>
      <c r="E405" s="233" t="s">
        <v>1</v>
      </c>
      <c r="F405" s="234" t="s">
        <v>522</v>
      </c>
      <c r="G405" s="231"/>
      <c r="H405" s="233" t="s">
        <v>1</v>
      </c>
      <c r="I405" s="235"/>
      <c r="J405" s="231"/>
      <c r="K405" s="231"/>
      <c r="L405" s="236"/>
      <c r="M405" s="237"/>
      <c r="N405" s="238"/>
      <c r="O405" s="238"/>
      <c r="P405" s="238"/>
      <c r="Q405" s="238"/>
      <c r="R405" s="238"/>
      <c r="S405" s="238"/>
      <c r="T405" s="23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0" t="s">
        <v>148</v>
      </c>
      <c r="AU405" s="240" t="s">
        <v>86</v>
      </c>
      <c r="AV405" s="13" t="s">
        <v>84</v>
      </c>
      <c r="AW405" s="13" t="s">
        <v>32</v>
      </c>
      <c r="AX405" s="13" t="s">
        <v>76</v>
      </c>
      <c r="AY405" s="240" t="s">
        <v>139</v>
      </c>
    </row>
    <row r="406" s="14" customFormat="1">
      <c r="A406" s="14"/>
      <c r="B406" s="241"/>
      <c r="C406" s="242"/>
      <c r="D406" s="232" t="s">
        <v>148</v>
      </c>
      <c r="E406" s="243" t="s">
        <v>1</v>
      </c>
      <c r="F406" s="244" t="s">
        <v>523</v>
      </c>
      <c r="G406" s="242"/>
      <c r="H406" s="245">
        <v>5.04</v>
      </c>
      <c r="I406" s="246"/>
      <c r="J406" s="242"/>
      <c r="K406" s="242"/>
      <c r="L406" s="247"/>
      <c r="M406" s="248"/>
      <c r="N406" s="249"/>
      <c r="O406" s="249"/>
      <c r="P406" s="249"/>
      <c r="Q406" s="249"/>
      <c r="R406" s="249"/>
      <c r="S406" s="249"/>
      <c r="T406" s="25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1" t="s">
        <v>148</v>
      </c>
      <c r="AU406" s="251" t="s">
        <v>86</v>
      </c>
      <c r="AV406" s="14" t="s">
        <v>86</v>
      </c>
      <c r="AW406" s="14" t="s">
        <v>32</v>
      </c>
      <c r="AX406" s="14" t="s">
        <v>84</v>
      </c>
      <c r="AY406" s="251" t="s">
        <v>139</v>
      </c>
    </row>
    <row r="407" s="2" customFormat="1" ht="24.15" customHeight="1">
      <c r="A407" s="39"/>
      <c r="B407" s="40"/>
      <c r="C407" s="274" t="s">
        <v>524</v>
      </c>
      <c r="D407" s="274" t="s">
        <v>283</v>
      </c>
      <c r="E407" s="275" t="s">
        <v>525</v>
      </c>
      <c r="F407" s="276" t="s">
        <v>526</v>
      </c>
      <c r="G407" s="277" t="s">
        <v>165</v>
      </c>
      <c r="H407" s="278">
        <v>5.2919999999999998</v>
      </c>
      <c r="I407" s="279"/>
      <c r="J407" s="280">
        <f>ROUND(I407*H407,2)</f>
        <v>0</v>
      </c>
      <c r="K407" s="281"/>
      <c r="L407" s="282"/>
      <c r="M407" s="283" t="s">
        <v>1</v>
      </c>
      <c r="N407" s="284" t="s">
        <v>41</v>
      </c>
      <c r="O407" s="92"/>
      <c r="P407" s="226">
        <f>O407*H407</f>
        <v>0</v>
      </c>
      <c r="Q407" s="226">
        <v>0.0030000000000000001</v>
      </c>
      <c r="R407" s="226">
        <f>Q407*H407</f>
        <v>0.015876000000000001</v>
      </c>
      <c r="S407" s="226">
        <v>0</v>
      </c>
      <c r="T407" s="227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8" t="s">
        <v>351</v>
      </c>
      <c r="AT407" s="228" t="s">
        <v>283</v>
      </c>
      <c r="AU407" s="228" t="s">
        <v>86</v>
      </c>
      <c r="AY407" s="18" t="s">
        <v>139</v>
      </c>
      <c r="BE407" s="229">
        <f>IF(N407="základní",J407,0)</f>
        <v>0</v>
      </c>
      <c r="BF407" s="229">
        <f>IF(N407="snížená",J407,0)</f>
        <v>0</v>
      </c>
      <c r="BG407" s="229">
        <f>IF(N407="zákl. přenesená",J407,0)</f>
        <v>0</v>
      </c>
      <c r="BH407" s="229">
        <f>IF(N407="sníž. přenesená",J407,0)</f>
        <v>0</v>
      </c>
      <c r="BI407" s="229">
        <f>IF(N407="nulová",J407,0)</f>
        <v>0</v>
      </c>
      <c r="BJ407" s="18" t="s">
        <v>84</v>
      </c>
      <c r="BK407" s="229">
        <f>ROUND(I407*H407,2)</f>
        <v>0</v>
      </c>
      <c r="BL407" s="18" t="s">
        <v>259</v>
      </c>
      <c r="BM407" s="228" t="s">
        <v>527</v>
      </c>
    </row>
    <row r="408" s="14" customFormat="1">
      <c r="A408" s="14"/>
      <c r="B408" s="241"/>
      <c r="C408" s="242"/>
      <c r="D408" s="232" t="s">
        <v>148</v>
      </c>
      <c r="E408" s="242"/>
      <c r="F408" s="244" t="s">
        <v>528</v>
      </c>
      <c r="G408" s="242"/>
      <c r="H408" s="245">
        <v>5.2919999999999998</v>
      </c>
      <c r="I408" s="246"/>
      <c r="J408" s="242"/>
      <c r="K408" s="242"/>
      <c r="L408" s="247"/>
      <c r="M408" s="248"/>
      <c r="N408" s="249"/>
      <c r="O408" s="249"/>
      <c r="P408" s="249"/>
      <c r="Q408" s="249"/>
      <c r="R408" s="249"/>
      <c r="S408" s="249"/>
      <c r="T408" s="25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1" t="s">
        <v>148</v>
      </c>
      <c r="AU408" s="251" t="s">
        <v>86</v>
      </c>
      <c r="AV408" s="14" t="s">
        <v>86</v>
      </c>
      <c r="AW408" s="14" t="s">
        <v>4</v>
      </c>
      <c r="AX408" s="14" t="s">
        <v>84</v>
      </c>
      <c r="AY408" s="251" t="s">
        <v>139</v>
      </c>
    </row>
    <row r="409" s="2" customFormat="1" ht="24.15" customHeight="1">
      <c r="A409" s="39"/>
      <c r="B409" s="40"/>
      <c r="C409" s="216" t="s">
        <v>529</v>
      </c>
      <c r="D409" s="216" t="s">
        <v>142</v>
      </c>
      <c r="E409" s="217" t="s">
        <v>530</v>
      </c>
      <c r="F409" s="218" t="s">
        <v>531</v>
      </c>
      <c r="G409" s="219" t="s">
        <v>156</v>
      </c>
      <c r="H409" s="220">
        <v>0.045999999999999999</v>
      </c>
      <c r="I409" s="221"/>
      <c r="J409" s="222">
        <f>ROUND(I409*H409,2)</f>
        <v>0</v>
      </c>
      <c r="K409" s="223"/>
      <c r="L409" s="45"/>
      <c r="M409" s="224" t="s">
        <v>1</v>
      </c>
      <c r="N409" s="225" t="s">
        <v>41</v>
      </c>
      <c r="O409" s="92"/>
      <c r="P409" s="226">
        <f>O409*H409</f>
        <v>0</v>
      </c>
      <c r="Q409" s="226">
        <v>0</v>
      </c>
      <c r="R409" s="226">
        <f>Q409*H409</f>
        <v>0</v>
      </c>
      <c r="S409" s="226">
        <v>0</v>
      </c>
      <c r="T409" s="227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8" t="s">
        <v>259</v>
      </c>
      <c r="AT409" s="228" t="s">
        <v>142</v>
      </c>
      <c r="AU409" s="228" t="s">
        <v>86</v>
      </c>
      <c r="AY409" s="18" t="s">
        <v>139</v>
      </c>
      <c r="BE409" s="229">
        <f>IF(N409="základní",J409,0)</f>
        <v>0</v>
      </c>
      <c r="BF409" s="229">
        <f>IF(N409="snížená",J409,0)</f>
        <v>0</v>
      </c>
      <c r="BG409" s="229">
        <f>IF(N409="zákl. přenesená",J409,0)</f>
        <v>0</v>
      </c>
      <c r="BH409" s="229">
        <f>IF(N409="sníž. přenesená",J409,0)</f>
        <v>0</v>
      </c>
      <c r="BI409" s="229">
        <f>IF(N409="nulová",J409,0)</f>
        <v>0</v>
      </c>
      <c r="BJ409" s="18" t="s">
        <v>84</v>
      </c>
      <c r="BK409" s="229">
        <f>ROUND(I409*H409,2)</f>
        <v>0</v>
      </c>
      <c r="BL409" s="18" t="s">
        <v>259</v>
      </c>
      <c r="BM409" s="228" t="s">
        <v>532</v>
      </c>
    </row>
    <row r="410" s="12" customFormat="1" ht="22.8" customHeight="1">
      <c r="A410" s="12"/>
      <c r="B410" s="200"/>
      <c r="C410" s="201"/>
      <c r="D410" s="202" t="s">
        <v>75</v>
      </c>
      <c r="E410" s="214" t="s">
        <v>533</v>
      </c>
      <c r="F410" s="214" t="s">
        <v>534</v>
      </c>
      <c r="G410" s="201"/>
      <c r="H410" s="201"/>
      <c r="I410" s="204"/>
      <c r="J410" s="215">
        <f>BK410</f>
        <v>0</v>
      </c>
      <c r="K410" s="201"/>
      <c r="L410" s="206"/>
      <c r="M410" s="207"/>
      <c r="N410" s="208"/>
      <c r="O410" s="208"/>
      <c r="P410" s="209">
        <f>P411</f>
        <v>0</v>
      </c>
      <c r="Q410" s="208"/>
      <c r="R410" s="209">
        <f>R411</f>
        <v>0</v>
      </c>
      <c r="S410" s="208"/>
      <c r="T410" s="210">
        <f>T411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1" t="s">
        <v>86</v>
      </c>
      <c r="AT410" s="212" t="s">
        <v>75</v>
      </c>
      <c r="AU410" s="212" t="s">
        <v>84</v>
      </c>
      <c r="AY410" s="211" t="s">
        <v>139</v>
      </c>
      <c r="BK410" s="213">
        <f>BK411</f>
        <v>0</v>
      </c>
    </row>
    <row r="411" s="2" customFormat="1" ht="24.15" customHeight="1">
      <c r="A411" s="39"/>
      <c r="B411" s="40"/>
      <c r="C411" s="216" t="s">
        <v>535</v>
      </c>
      <c r="D411" s="216" t="s">
        <v>142</v>
      </c>
      <c r="E411" s="217" t="s">
        <v>536</v>
      </c>
      <c r="F411" s="218" t="s">
        <v>537</v>
      </c>
      <c r="G411" s="219" t="s">
        <v>538</v>
      </c>
      <c r="H411" s="220">
        <v>1</v>
      </c>
      <c r="I411" s="221"/>
      <c r="J411" s="222">
        <f>ROUND(I411*H411,2)</f>
        <v>0</v>
      </c>
      <c r="K411" s="223"/>
      <c r="L411" s="45"/>
      <c r="M411" s="224" t="s">
        <v>1</v>
      </c>
      <c r="N411" s="225" t="s">
        <v>41</v>
      </c>
      <c r="O411" s="92"/>
      <c r="P411" s="226">
        <f>O411*H411</f>
        <v>0</v>
      </c>
      <c r="Q411" s="226">
        <v>0</v>
      </c>
      <c r="R411" s="226">
        <f>Q411*H411</f>
        <v>0</v>
      </c>
      <c r="S411" s="226">
        <v>0</v>
      </c>
      <c r="T411" s="227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8" t="s">
        <v>259</v>
      </c>
      <c r="AT411" s="228" t="s">
        <v>142</v>
      </c>
      <c r="AU411" s="228" t="s">
        <v>86</v>
      </c>
      <c r="AY411" s="18" t="s">
        <v>139</v>
      </c>
      <c r="BE411" s="229">
        <f>IF(N411="základní",J411,0)</f>
        <v>0</v>
      </c>
      <c r="BF411" s="229">
        <f>IF(N411="snížená",J411,0)</f>
        <v>0</v>
      </c>
      <c r="BG411" s="229">
        <f>IF(N411="zákl. přenesená",J411,0)</f>
        <v>0</v>
      </c>
      <c r="BH411" s="229">
        <f>IF(N411="sníž. přenesená",J411,0)</f>
        <v>0</v>
      </c>
      <c r="BI411" s="229">
        <f>IF(N411="nulová",J411,0)</f>
        <v>0</v>
      </c>
      <c r="BJ411" s="18" t="s">
        <v>84</v>
      </c>
      <c r="BK411" s="229">
        <f>ROUND(I411*H411,2)</f>
        <v>0</v>
      </c>
      <c r="BL411" s="18" t="s">
        <v>259</v>
      </c>
      <c r="BM411" s="228" t="s">
        <v>539</v>
      </c>
    </row>
    <row r="412" s="12" customFormat="1" ht="22.8" customHeight="1">
      <c r="A412" s="12"/>
      <c r="B412" s="200"/>
      <c r="C412" s="201"/>
      <c r="D412" s="202" t="s">
        <v>75</v>
      </c>
      <c r="E412" s="214" t="s">
        <v>540</v>
      </c>
      <c r="F412" s="214" t="s">
        <v>541</v>
      </c>
      <c r="G412" s="201"/>
      <c r="H412" s="201"/>
      <c r="I412" s="204"/>
      <c r="J412" s="215">
        <f>BK412</f>
        <v>0</v>
      </c>
      <c r="K412" s="201"/>
      <c r="L412" s="206"/>
      <c r="M412" s="207"/>
      <c r="N412" s="208"/>
      <c r="O412" s="208"/>
      <c r="P412" s="209">
        <f>SUM(P413:P414)</f>
        <v>0</v>
      </c>
      <c r="Q412" s="208"/>
      <c r="R412" s="209">
        <f>SUM(R413:R414)</f>
        <v>0</v>
      </c>
      <c r="S412" s="208"/>
      <c r="T412" s="210">
        <f>SUM(T413:T414)</f>
        <v>0.051299999999999998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11" t="s">
        <v>86</v>
      </c>
      <c r="AT412" s="212" t="s">
        <v>75</v>
      </c>
      <c r="AU412" s="212" t="s">
        <v>84</v>
      </c>
      <c r="AY412" s="211" t="s">
        <v>139</v>
      </c>
      <c r="BK412" s="213">
        <f>SUM(BK413:BK414)</f>
        <v>0</v>
      </c>
    </row>
    <row r="413" s="2" customFormat="1" ht="16.5" customHeight="1">
      <c r="A413" s="39"/>
      <c r="B413" s="40"/>
      <c r="C413" s="216" t="s">
        <v>542</v>
      </c>
      <c r="D413" s="216" t="s">
        <v>142</v>
      </c>
      <c r="E413" s="217" t="s">
        <v>543</v>
      </c>
      <c r="F413" s="218" t="s">
        <v>544</v>
      </c>
      <c r="G413" s="219" t="s">
        <v>238</v>
      </c>
      <c r="H413" s="220">
        <v>15</v>
      </c>
      <c r="I413" s="221"/>
      <c r="J413" s="222">
        <f>ROUND(I413*H413,2)</f>
        <v>0</v>
      </c>
      <c r="K413" s="223"/>
      <c r="L413" s="45"/>
      <c r="M413" s="224" t="s">
        <v>1</v>
      </c>
      <c r="N413" s="225" t="s">
        <v>41</v>
      </c>
      <c r="O413" s="92"/>
      <c r="P413" s="226">
        <f>O413*H413</f>
        <v>0</v>
      </c>
      <c r="Q413" s="226">
        <v>0</v>
      </c>
      <c r="R413" s="226">
        <f>Q413*H413</f>
        <v>0</v>
      </c>
      <c r="S413" s="226">
        <v>0.0020999999999999999</v>
      </c>
      <c r="T413" s="227">
        <f>S413*H413</f>
        <v>0.0315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8" t="s">
        <v>259</v>
      </c>
      <c r="AT413" s="228" t="s">
        <v>142</v>
      </c>
      <c r="AU413" s="228" t="s">
        <v>86</v>
      </c>
      <c r="AY413" s="18" t="s">
        <v>139</v>
      </c>
      <c r="BE413" s="229">
        <f>IF(N413="základní",J413,0)</f>
        <v>0</v>
      </c>
      <c r="BF413" s="229">
        <f>IF(N413="snížená",J413,0)</f>
        <v>0</v>
      </c>
      <c r="BG413" s="229">
        <f>IF(N413="zákl. přenesená",J413,0)</f>
        <v>0</v>
      </c>
      <c r="BH413" s="229">
        <f>IF(N413="sníž. přenesená",J413,0)</f>
        <v>0</v>
      </c>
      <c r="BI413" s="229">
        <f>IF(N413="nulová",J413,0)</f>
        <v>0</v>
      </c>
      <c r="BJ413" s="18" t="s">
        <v>84</v>
      </c>
      <c r="BK413" s="229">
        <f>ROUND(I413*H413,2)</f>
        <v>0</v>
      </c>
      <c r="BL413" s="18" t="s">
        <v>259</v>
      </c>
      <c r="BM413" s="228" t="s">
        <v>545</v>
      </c>
    </row>
    <row r="414" s="2" customFormat="1" ht="16.5" customHeight="1">
      <c r="A414" s="39"/>
      <c r="B414" s="40"/>
      <c r="C414" s="216" t="s">
        <v>546</v>
      </c>
      <c r="D414" s="216" t="s">
        <v>142</v>
      </c>
      <c r="E414" s="217" t="s">
        <v>547</v>
      </c>
      <c r="F414" s="218" t="s">
        <v>548</v>
      </c>
      <c r="G414" s="219" t="s">
        <v>238</v>
      </c>
      <c r="H414" s="220">
        <v>10</v>
      </c>
      <c r="I414" s="221"/>
      <c r="J414" s="222">
        <f>ROUND(I414*H414,2)</f>
        <v>0</v>
      </c>
      <c r="K414" s="223"/>
      <c r="L414" s="45"/>
      <c r="M414" s="224" t="s">
        <v>1</v>
      </c>
      <c r="N414" s="225" t="s">
        <v>41</v>
      </c>
      <c r="O414" s="92"/>
      <c r="P414" s="226">
        <f>O414*H414</f>
        <v>0</v>
      </c>
      <c r="Q414" s="226">
        <v>0</v>
      </c>
      <c r="R414" s="226">
        <f>Q414*H414</f>
        <v>0</v>
      </c>
      <c r="S414" s="226">
        <v>0.00198</v>
      </c>
      <c r="T414" s="227">
        <f>S414*H414</f>
        <v>0.019799999999999998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8" t="s">
        <v>259</v>
      </c>
      <c r="AT414" s="228" t="s">
        <v>142</v>
      </c>
      <c r="AU414" s="228" t="s">
        <v>86</v>
      </c>
      <c r="AY414" s="18" t="s">
        <v>139</v>
      </c>
      <c r="BE414" s="229">
        <f>IF(N414="základní",J414,0)</f>
        <v>0</v>
      </c>
      <c r="BF414" s="229">
        <f>IF(N414="snížená",J414,0)</f>
        <v>0</v>
      </c>
      <c r="BG414" s="229">
        <f>IF(N414="zákl. přenesená",J414,0)</f>
        <v>0</v>
      </c>
      <c r="BH414" s="229">
        <f>IF(N414="sníž. přenesená",J414,0)</f>
        <v>0</v>
      </c>
      <c r="BI414" s="229">
        <f>IF(N414="nulová",J414,0)</f>
        <v>0</v>
      </c>
      <c r="BJ414" s="18" t="s">
        <v>84</v>
      </c>
      <c r="BK414" s="229">
        <f>ROUND(I414*H414,2)</f>
        <v>0</v>
      </c>
      <c r="BL414" s="18" t="s">
        <v>259</v>
      </c>
      <c r="BM414" s="228" t="s">
        <v>549</v>
      </c>
    </row>
    <row r="415" s="12" customFormat="1" ht="22.8" customHeight="1">
      <c r="A415" s="12"/>
      <c r="B415" s="200"/>
      <c r="C415" s="201"/>
      <c r="D415" s="202" t="s">
        <v>75</v>
      </c>
      <c r="E415" s="214" t="s">
        <v>550</v>
      </c>
      <c r="F415" s="214" t="s">
        <v>551</v>
      </c>
      <c r="G415" s="201"/>
      <c r="H415" s="201"/>
      <c r="I415" s="204"/>
      <c r="J415" s="215">
        <f>BK415</f>
        <v>0</v>
      </c>
      <c r="K415" s="201"/>
      <c r="L415" s="206"/>
      <c r="M415" s="207"/>
      <c r="N415" s="208"/>
      <c r="O415" s="208"/>
      <c r="P415" s="209">
        <f>SUM(P416:P417)</f>
        <v>0</v>
      </c>
      <c r="Q415" s="208"/>
      <c r="R415" s="209">
        <f>SUM(R416:R417)</f>
        <v>0</v>
      </c>
      <c r="S415" s="208"/>
      <c r="T415" s="210">
        <f>SUM(T416:T417)</f>
        <v>0.007049999999999999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11" t="s">
        <v>86</v>
      </c>
      <c r="AT415" s="212" t="s">
        <v>75</v>
      </c>
      <c r="AU415" s="212" t="s">
        <v>84</v>
      </c>
      <c r="AY415" s="211" t="s">
        <v>139</v>
      </c>
      <c r="BK415" s="213">
        <f>SUM(BK416:BK417)</f>
        <v>0</v>
      </c>
    </row>
    <row r="416" s="2" customFormat="1" ht="16.5" customHeight="1">
      <c r="A416" s="39"/>
      <c r="B416" s="40"/>
      <c r="C416" s="216" t="s">
        <v>552</v>
      </c>
      <c r="D416" s="216" t="s">
        <v>142</v>
      </c>
      <c r="E416" s="217" t="s">
        <v>553</v>
      </c>
      <c r="F416" s="218" t="s">
        <v>554</v>
      </c>
      <c r="G416" s="219" t="s">
        <v>238</v>
      </c>
      <c r="H416" s="220">
        <v>20</v>
      </c>
      <c r="I416" s="221"/>
      <c r="J416" s="222">
        <f>ROUND(I416*H416,2)</f>
        <v>0</v>
      </c>
      <c r="K416" s="223"/>
      <c r="L416" s="45"/>
      <c r="M416" s="224" t="s">
        <v>1</v>
      </c>
      <c r="N416" s="225" t="s">
        <v>41</v>
      </c>
      <c r="O416" s="92"/>
      <c r="P416" s="226">
        <f>O416*H416</f>
        <v>0</v>
      </c>
      <c r="Q416" s="226">
        <v>0</v>
      </c>
      <c r="R416" s="226">
        <f>Q416*H416</f>
        <v>0</v>
      </c>
      <c r="S416" s="226">
        <v>0.00027999999999999998</v>
      </c>
      <c r="T416" s="227">
        <f>S416*H416</f>
        <v>0.0055999999999999991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8" t="s">
        <v>259</v>
      </c>
      <c r="AT416" s="228" t="s">
        <v>142</v>
      </c>
      <c r="AU416" s="228" t="s">
        <v>86</v>
      </c>
      <c r="AY416" s="18" t="s">
        <v>139</v>
      </c>
      <c r="BE416" s="229">
        <f>IF(N416="základní",J416,0)</f>
        <v>0</v>
      </c>
      <c r="BF416" s="229">
        <f>IF(N416="snížená",J416,0)</f>
        <v>0</v>
      </c>
      <c r="BG416" s="229">
        <f>IF(N416="zákl. přenesená",J416,0)</f>
        <v>0</v>
      </c>
      <c r="BH416" s="229">
        <f>IF(N416="sníž. přenesená",J416,0)</f>
        <v>0</v>
      </c>
      <c r="BI416" s="229">
        <f>IF(N416="nulová",J416,0)</f>
        <v>0</v>
      </c>
      <c r="BJ416" s="18" t="s">
        <v>84</v>
      </c>
      <c r="BK416" s="229">
        <f>ROUND(I416*H416,2)</f>
        <v>0</v>
      </c>
      <c r="BL416" s="18" t="s">
        <v>259</v>
      </c>
      <c r="BM416" s="228" t="s">
        <v>555</v>
      </c>
    </row>
    <row r="417" s="2" customFormat="1" ht="21.75" customHeight="1">
      <c r="A417" s="39"/>
      <c r="B417" s="40"/>
      <c r="C417" s="216" t="s">
        <v>556</v>
      </c>
      <c r="D417" s="216" t="s">
        <v>142</v>
      </c>
      <c r="E417" s="217" t="s">
        <v>557</v>
      </c>
      <c r="F417" s="218" t="s">
        <v>558</v>
      </c>
      <c r="G417" s="219" t="s">
        <v>238</v>
      </c>
      <c r="H417" s="220">
        <v>5</v>
      </c>
      <c r="I417" s="221"/>
      <c r="J417" s="222">
        <f>ROUND(I417*H417,2)</f>
        <v>0</v>
      </c>
      <c r="K417" s="223"/>
      <c r="L417" s="45"/>
      <c r="M417" s="224" t="s">
        <v>1</v>
      </c>
      <c r="N417" s="225" t="s">
        <v>41</v>
      </c>
      <c r="O417" s="92"/>
      <c r="P417" s="226">
        <f>O417*H417</f>
        <v>0</v>
      </c>
      <c r="Q417" s="226">
        <v>0</v>
      </c>
      <c r="R417" s="226">
        <f>Q417*H417</f>
        <v>0</v>
      </c>
      <c r="S417" s="226">
        <v>0.00029</v>
      </c>
      <c r="T417" s="227">
        <f>S417*H417</f>
        <v>0.0014499999999999999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8" t="s">
        <v>259</v>
      </c>
      <c r="AT417" s="228" t="s">
        <v>142</v>
      </c>
      <c r="AU417" s="228" t="s">
        <v>86</v>
      </c>
      <c r="AY417" s="18" t="s">
        <v>139</v>
      </c>
      <c r="BE417" s="229">
        <f>IF(N417="základní",J417,0)</f>
        <v>0</v>
      </c>
      <c r="BF417" s="229">
        <f>IF(N417="snížená",J417,0)</f>
        <v>0</v>
      </c>
      <c r="BG417" s="229">
        <f>IF(N417="zákl. přenesená",J417,0)</f>
        <v>0</v>
      </c>
      <c r="BH417" s="229">
        <f>IF(N417="sníž. přenesená",J417,0)</f>
        <v>0</v>
      </c>
      <c r="BI417" s="229">
        <f>IF(N417="nulová",J417,0)</f>
        <v>0</v>
      </c>
      <c r="BJ417" s="18" t="s">
        <v>84</v>
      </c>
      <c r="BK417" s="229">
        <f>ROUND(I417*H417,2)</f>
        <v>0</v>
      </c>
      <c r="BL417" s="18" t="s">
        <v>259</v>
      </c>
      <c r="BM417" s="228" t="s">
        <v>559</v>
      </c>
    </row>
    <row r="418" s="12" customFormat="1" ht="22.8" customHeight="1">
      <c r="A418" s="12"/>
      <c r="B418" s="200"/>
      <c r="C418" s="201"/>
      <c r="D418" s="202" t="s">
        <v>75</v>
      </c>
      <c r="E418" s="214" t="s">
        <v>560</v>
      </c>
      <c r="F418" s="214" t="s">
        <v>561</v>
      </c>
      <c r="G418" s="201"/>
      <c r="H418" s="201"/>
      <c r="I418" s="204"/>
      <c r="J418" s="215">
        <f>BK418</f>
        <v>0</v>
      </c>
      <c r="K418" s="201"/>
      <c r="L418" s="206"/>
      <c r="M418" s="207"/>
      <c r="N418" s="208"/>
      <c r="O418" s="208"/>
      <c r="P418" s="209">
        <f>SUM(P419:P433)</f>
        <v>0</v>
      </c>
      <c r="Q418" s="208"/>
      <c r="R418" s="209">
        <f>SUM(R419:R433)</f>
        <v>0</v>
      </c>
      <c r="S418" s="208"/>
      <c r="T418" s="210">
        <f>SUM(T419:T433)</f>
        <v>0.51285999999999998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11" t="s">
        <v>86</v>
      </c>
      <c r="AT418" s="212" t="s">
        <v>75</v>
      </c>
      <c r="AU418" s="212" t="s">
        <v>84</v>
      </c>
      <c r="AY418" s="211" t="s">
        <v>139</v>
      </c>
      <c r="BK418" s="213">
        <f>SUM(BK419:BK433)</f>
        <v>0</v>
      </c>
    </row>
    <row r="419" s="2" customFormat="1" ht="16.5" customHeight="1">
      <c r="A419" s="39"/>
      <c r="B419" s="40"/>
      <c r="C419" s="216" t="s">
        <v>562</v>
      </c>
      <c r="D419" s="216" t="s">
        <v>142</v>
      </c>
      <c r="E419" s="217" t="s">
        <v>563</v>
      </c>
      <c r="F419" s="218" t="s">
        <v>564</v>
      </c>
      <c r="G419" s="219" t="s">
        <v>565</v>
      </c>
      <c r="H419" s="220">
        <v>2</v>
      </c>
      <c r="I419" s="221"/>
      <c r="J419" s="222">
        <f>ROUND(I419*H419,2)</f>
        <v>0</v>
      </c>
      <c r="K419" s="223"/>
      <c r="L419" s="45"/>
      <c r="M419" s="224" t="s">
        <v>1</v>
      </c>
      <c r="N419" s="225" t="s">
        <v>41</v>
      </c>
      <c r="O419" s="92"/>
      <c r="P419" s="226">
        <f>O419*H419</f>
        <v>0</v>
      </c>
      <c r="Q419" s="226">
        <v>0</v>
      </c>
      <c r="R419" s="226">
        <f>Q419*H419</f>
        <v>0</v>
      </c>
      <c r="S419" s="226">
        <v>0.034200000000000001</v>
      </c>
      <c r="T419" s="227">
        <f>S419*H419</f>
        <v>0.068400000000000002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8" t="s">
        <v>259</v>
      </c>
      <c r="AT419" s="228" t="s">
        <v>142</v>
      </c>
      <c r="AU419" s="228" t="s">
        <v>86</v>
      </c>
      <c r="AY419" s="18" t="s">
        <v>139</v>
      </c>
      <c r="BE419" s="229">
        <f>IF(N419="základní",J419,0)</f>
        <v>0</v>
      </c>
      <c r="BF419" s="229">
        <f>IF(N419="snížená",J419,0)</f>
        <v>0</v>
      </c>
      <c r="BG419" s="229">
        <f>IF(N419="zákl. přenesená",J419,0)</f>
        <v>0</v>
      </c>
      <c r="BH419" s="229">
        <f>IF(N419="sníž. přenesená",J419,0)</f>
        <v>0</v>
      </c>
      <c r="BI419" s="229">
        <f>IF(N419="nulová",J419,0)</f>
        <v>0</v>
      </c>
      <c r="BJ419" s="18" t="s">
        <v>84</v>
      </c>
      <c r="BK419" s="229">
        <f>ROUND(I419*H419,2)</f>
        <v>0</v>
      </c>
      <c r="BL419" s="18" t="s">
        <v>259</v>
      </c>
      <c r="BM419" s="228" t="s">
        <v>566</v>
      </c>
    </row>
    <row r="420" s="2" customFormat="1" ht="16.5" customHeight="1">
      <c r="A420" s="39"/>
      <c r="B420" s="40"/>
      <c r="C420" s="216" t="s">
        <v>567</v>
      </c>
      <c r="D420" s="216" t="s">
        <v>142</v>
      </c>
      <c r="E420" s="217" t="s">
        <v>568</v>
      </c>
      <c r="F420" s="218" t="s">
        <v>569</v>
      </c>
      <c r="G420" s="219" t="s">
        <v>565</v>
      </c>
      <c r="H420" s="220">
        <v>2</v>
      </c>
      <c r="I420" s="221"/>
      <c r="J420" s="222">
        <f>ROUND(I420*H420,2)</f>
        <v>0</v>
      </c>
      <c r="K420" s="223"/>
      <c r="L420" s="45"/>
      <c r="M420" s="224" t="s">
        <v>1</v>
      </c>
      <c r="N420" s="225" t="s">
        <v>41</v>
      </c>
      <c r="O420" s="92"/>
      <c r="P420" s="226">
        <f>O420*H420</f>
        <v>0</v>
      </c>
      <c r="Q420" s="226">
        <v>0</v>
      </c>
      <c r="R420" s="226">
        <f>Q420*H420</f>
        <v>0</v>
      </c>
      <c r="S420" s="226">
        <v>0.019460000000000002</v>
      </c>
      <c r="T420" s="227">
        <f>S420*H420</f>
        <v>0.038920000000000003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28" t="s">
        <v>259</v>
      </c>
      <c r="AT420" s="228" t="s">
        <v>142</v>
      </c>
      <c r="AU420" s="228" t="s">
        <v>86</v>
      </c>
      <c r="AY420" s="18" t="s">
        <v>139</v>
      </c>
      <c r="BE420" s="229">
        <f>IF(N420="základní",J420,0)</f>
        <v>0</v>
      </c>
      <c r="BF420" s="229">
        <f>IF(N420="snížená",J420,0)</f>
        <v>0</v>
      </c>
      <c r="BG420" s="229">
        <f>IF(N420="zákl. přenesená",J420,0)</f>
        <v>0</v>
      </c>
      <c r="BH420" s="229">
        <f>IF(N420="sníž. přenesená",J420,0)</f>
        <v>0</v>
      </c>
      <c r="BI420" s="229">
        <f>IF(N420="nulová",J420,0)</f>
        <v>0</v>
      </c>
      <c r="BJ420" s="18" t="s">
        <v>84</v>
      </c>
      <c r="BK420" s="229">
        <f>ROUND(I420*H420,2)</f>
        <v>0</v>
      </c>
      <c r="BL420" s="18" t="s">
        <v>259</v>
      </c>
      <c r="BM420" s="228" t="s">
        <v>570</v>
      </c>
    </row>
    <row r="421" s="2" customFormat="1" ht="21.75" customHeight="1">
      <c r="A421" s="39"/>
      <c r="B421" s="40"/>
      <c r="C421" s="216" t="s">
        <v>571</v>
      </c>
      <c r="D421" s="216" t="s">
        <v>142</v>
      </c>
      <c r="E421" s="217" t="s">
        <v>572</v>
      </c>
      <c r="F421" s="218" t="s">
        <v>573</v>
      </c>
      <c r="G421" s="219" t="s">
        <v>565</v>
      </c>
      <c r="H421" s="220">
        <v>2</v>
      </c>
      <c r="I421" s="221"/>
      <c r="J421" s="222">
        <f>ROUND(I421*H421,2)</f>
        <v>0</v>
      </c>
      <c r="K421" s="223"/>
      <c r="L421" s="45"/>
      <c r="M421" s="224" t="s">
        <v>1</v>
      </c>
      <c r="N421" s="225" t="s">
        <v>41</v>
      </c>
      <c r="O421" s="92"/>
      <c r="P421" s="226">
        <f>O421*H421</f>
        <v>0</v>
      </c>
      <c r="Q421" s="226">
        <v>0</v>
      </c>
      <c r="R421" s="226">
        <f>Q421*H421</f>
        <v>0</v>
      </c>
      <c r="S421" s="226">
        <v>0.087999999999999995</v>
      </c>
      <c r="T421" s="227">
        <f>S421*H421</f>
        <v>0.17599999999999999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8" t="s">
        <v>259</v>
      </c>
      <c r="AT421" s="228" t="s">
        <v>142</v>
      </c>
      <c r="AU421" s="228" t="s">
        <v>86</v>
      </c>
      <c r="AY421" s="18" t="s">
        <v>139</v>
      </c>
      <c r="BE421" s="229">
        <f>IF(N421="základní",J421,0)</f>
        <v>0</v>
      </c>
      <c r="BF421" s="229">
        <f>IF(N421="snížená",J421,0)</f>
        <v>0</v>
      </c>
      <c r="BG421" s="229">
        <f>IF(N421="zákl. přenesená",J421,0)</f>
        <v>0</v>
      </c>
      <c r="BH421" s="229">
        <f>IF(N421="sníž. přenesená",J421,0)</f>
        <v>0</v>
      </c>
      <c r="BI421" s="229">
        <f>IF(N421="nulová",J421,0)</f>
        <v>0</v>
      </c>
      <c r="BJ421" s="18" t="s">
        <v>84</v>
      </c>
      <c r="BK421" s="229">
        <f>ROUND(I421*H421,2)</f>
        <v>0</v>
      </c>
      <c r="BL421" s="18" t="s">
        <v>259</v>
      </c>
      <c r="BM421" s="228" t="s">
        <v>574</v>
      </c>
    </row>
    <row r="422" s="2" customFormat="1" ht="21.75" customHeight="1">
      <c r="A422" s="39"/>
      <c r="B422" s="40"/>
      <c r="C422" s="216" t="s">
        <v>575</v>
      </c>
      <c r="D422" s="216" t="s">
        <v>142</v>
      </c>
      <c r="E422" s="217" t="s">
        <v>576</v>
      </c>
      <c r="F422" s="218" t="s">
        <v>577</v>
      </c>
      <c r="G422" s="219" t="s">
        <v>565</v>
      </c>
      <c r="H422" s="220">
        <v>2</v>
      </c>
      <c r="I422" s="221"/>
      <c r="J422" s="222">
        <f>ROUND(I422*H422,2)</f>
        <v>0</v>
      </c>
      <c r="K422" s="223"/>
      <c r="L422" s="45"/>
      <c r="M422" s="224" t="s">
        <v>1</v>
      </c>
      <c r="N422" s="225" t="s">
        <v>41</v>
      </c>
      <c r="O422" s="92"/>
      <c r="P422" s="226">
        <f>O422*H422</f>
        <v>0</v>
      </c>
      <c r="Q422" s="226">
        <v>0</v>
      </c>
      <c r="R422" s="226">
        <f>Q422*H422</f>
        <v>0</v>
      </c>
      <c r="S422" s="226">
        <v>0.024500000000000001</v>
      </c>
      <c r="T422" s="227">
        <f>S422*H422</f>
        <v>0.049000000000000002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28" t="s">
        <v>259</v>
      </c>
      <c r="AT422" s="228" t="s">
        <v>142</v>
      </c>
      <c r="AU422" s="228" t="s">
        <v>86</v>
      </c>
      <c r="AY422" s="18" t="s">
        <v>139</v>
      </c>
      <c r="BE422" s="229">
        <f>IF(N422="základní",J422,0)</f>
        <v>0</v>
      </c>
      <c r="BF422" s="229">
        <f>IF(N422="snížená",J422,0)</f>
        <v>0</v>
      </c>
      <c r="BG422" s="229">
        <f>IF(N422="zákl. přenesená",J422,0)</f>
        <v>0</v>
      </c>
      <c r="BH422" s="229">
        <f>IF(N422="sníž. přenesená",J422,0)</f>
        <v>0</v>
      </c>
      <c r="BI422" s="229">
        <f>IF(N422="nulová",J422,0)</f>
        <v>0</v>
      </c>
      <c r="BJ422" s="18" t="s">
        <v>84</v>
      </c>
      <c r="BK422" s="229">
        <f>ROUND(I422*H422,2)</f>
        <v>0</v>
      </c>
      <c r="BL422" s="18" t="s">
        <v>259</v>
      </c>
      <c r="BM422" s="228" t="s">
        <v>578</v>
      </c>
    </row>
    <row r="423" s="2" customFormat="1" ht="24.15" customHeight="1">
      <c r="A423" s="39"/>
      <c r="B423" s="40"/>
      <c r="C423" s="216" t="s">
        <v>579</v>
      </c>
      <c r="D423" s="216" t="s">
        <v>142</v>
      </c>
      <c r="E423" s="217" t="s">
        <v>580</v>
      </c>
      <c r="F423" s="218" t="s">
        <v>581</v>
      </c>
      <c r="G423" s="219" t="s">
        <v>565</v>
      </c>
      <c r="H423" s="220">
        <v>1</v>
      </c>
      <c r="I423" s="221"/>
      <c r="J423" s="222">
        <f>ROUND(I423*H423,2)</f>
        <v>0</v>
      </c>
      <c r="K423" s="223"/>
      <c r="L423" s="45"/>
      <c r="M423" s="224" t="s">
        <v>1</v>
      </c>
      <c r="N423" s="225" t="s">
        <v>41</v>
      </c>
      <c r="O423" s="92"/>
      <c r="P423" s="226">
        <f>O423*H423</f>
        <v>0</v>
      </c>
      <c r="Q423" s="226">
        <v>0</v>
      </c>
      <c r="R423" s="226">
        <f>Q423*H423</f>
        <v>0</v>
      </c>
      <c r="S423" s="226">
        <v>0.0091999999999999998</v>
      </c>
      <c r="T423" s="227">
        <f>S423*H423</f>
        <v>0.0091999999999999998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8" t="s">
        <v>259</v>
      </c>
      <c r="AT423" s="228" t="s">
        <v>142</v>
      </c>
      <c r="AU423" s="228" t="s">
        <v>86</v>
      </c>
      <c r="AY423" s="18" t="s">
        <v>139</v>
      </c>
      <c r="BE423" s="229">
        <f>IF(N423="základní",J423,0)</f>
        <v>0</v>
      </c>
      <c r="BF423" s="229">
        <f>IF(N423="snížená",J423,0)</f>
        <v>0</v>
      </c>
      <c r="BG423" s="229">
        <f>IF(N423="zákl. přenesená",J423,0)</f>
        <v>0</v>
      </c>
      <c r="BH423" s="229">
        <f>IF(N423="sníž. přenesená",J423,0)</f>
        <v>0</v>
      </c>
      <c r="BI423" s="229">
        <f>IF(N423="nulová",J423,0)</f>
        <v>0</v>
      </c>
      <c r="BJ423" s="18" t="s">
        <v>84</v>
      </c>
      <c r="BK423" s="229">
        <f>ROUND(I423*H423,2)</f>
        <v>0</v>
      </c>
      <c r="BL423" s="18" t="s">
        <v>259</v>
      </c>
      <c r="BM423" s="228" t="s">
        <v>582</v>
      </c>
    </row>
    <row r="424" s="2" customFormat="1" ht="21.75" customHeight="1">
      <c r="A424" s="39"/>
      <c r="B424" s="40"/>
      <c r="C424" s="216" t="s">
        <v>583</v>
      </c>
      <c r="D424" s="216" t="s">
        <v>142</v>
      </c>
      <c r="E424" s="217" t="s">
        <v>584</v>
      </c>
      <c r="F424" s="218" t="s">
        <v>585</v>
      </c>
      <c r="G424" s="219" t="s">
        <v>565</v>
      </c>
      <c r="H424" s="220">
        <v>1</v>
      </c>
      <c r="I424" s="221"/>
      <c r="J424" s="222">
        <f>ROUND(I424*H424,2)</f>
        <v>0</v>
      </c>
      <c r="K424" s="223"/>
      <c r="L424" s="45"/>
      <c r="M424" s="224" t="s">
        <v>1</v>
      </c>
      <c r="N424" s="225" t="s">
        <v>41</v>
      </c>
      <c r="O424" s="92"/>
      <c r="P424" s="226">
        <f>O424*H424</f>
        <v>0</v>
      </c>
      <c r="Q424" s="226">
        <v>0</v>
      </c>
      <c r="R424" s="226">
        <f>Q424*H424</f>
        <v>0</v>
      </c>
      <c r="S424" s="226">
        <v>0.155</v>
      </c>
      <c r="T424" s="227">
        <f>S424*H424</f>
        <v>0.155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28" t="s">
        <v>259</v>
      </c>
      <c r="AT424" s="228" t="s">
        <v>142</v>
      </c>
      <c r="AU424" s="228" t="s">
        <v>86</v>
      </c>
      <c r="AY424" s="18" t="s">
        <v>139</v>
      </c>
      <c r="BE424" s="229">
        <f>IF(N424="základní",J424,0)</f>
        <v>0</v>
      </c>
      <c r="BF424" s="229">
        <f>IF(N424="snížená",J424,0)</f>
        <v>0</v>
      </c>
      <c r="BG424" s="229">
        <f>IF(N424="zákl. přenesená",J424,0)</f>
        <v>0</v>
      </c>
      <c r="BH424" s="229">
        <f>IF(N424="sníž. přenesená",J424,0)</f>
        <v>0</v>
      </c>
      <c r="BI424" s="229">
        <f>IF(N424="nulová",J424,0)</f>
        <v>0</v>
      </c>
      <c r="BJ424" s="18" t="s">
        <v>84</v>
      </c>
      <c r="BK424" s="229">
        <f>ROUND(I424*H424,2)</f>
        <v>0</v>
      </c>
      <c r="BL424" s="18" t="s">
        <v>259</v>
      </c>
      <c r="BM424" s="228" t="s">
        <v>586</v>
      </c>
    </row>
    <row r="425" s="2" customFormat="1" ht="16.5" customHeight="1">
      <c r="A425" s="39"/>
      <c r="B425" s="40"/>
      <c r="C425" s="216" t="s">
        <v>587</v>
      </c>
      <c r="D425" s="216" t="s">
        <v>142</v>
      </c>
      <c r="E425" s="217" t="s">
        <v>588</v>
      </c>
      <c r="F425" s="218" t="s">
        <v>589</v>
      </c>
      <c r="G425" s="219" t="s">
        <v>206</v>
      </c>
      <c r="H425" s="220">
        <v>8</v>
      </c>
      <c r="I425" s="221"/>
      <c r="J425" s="222">
        <f>ROUND(I425*H425,2)</f>
        <v>0</v>
      </c>
      <c r="K425" s="223"/>
      <c r="L425" s="45"/>
      <c r="M425" s="224" t="s">
        <v>1</v>
      </c>
      <c r="N425" s="225" t="s">
        <v>41</v>
      </c>
      <c r="O425" s="92"/>
      <c r="P425" s="226">
        <f>O425*H425</f>
        <v>0</v>
      </c>
      <c r="Q425" s="226">
        <v>0</v>
      </c>
      <c r="R425" s="226">
        <f>Q425*H425</f>
        <v>0</v>
      </c>
      <c r="S425" s="226">
        <v>0.00048999999999999998</v>
      </c>
      <c r="T425" s="227">
        <f>S425*H425</f>
        <v>0.0039199999999999999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28" t="s">
        <v>259</v>
      </c>
      <c r="AT425" s="228" t="s">
        <v>142</v>
      </c>
      <c r="AU425" s="228" t="s">
        <v>86</v>
      </c>
      <c r="AY425" s="18" t="s">
        <v>139</v>
      </c>
      <c r="BE425" s="229">
        <f>IF(N425="základní",J425,0)</f>
        <v>0</v>
      </c>
      <c r="BF425" s="229">
        <f>IF(N425="snížená",J425,0)</f>
        <v>0</v>
      </c>
      <c r="BG425" s="229">
        <f>IF(N425="zákl. přenesená",J425,0)</f>
        <v>0</v>
      </c>
      <c r="BH425" s="229">
        <f>IF(N425="sníž. přenesená",J425,0)</f>
        <v>0</v>
      </c>
      <c r="BI425" s="229">
        <f>IF(N425="nulová",J425,0)</f>
        <v>0</v>
      </c>
      <c r="BJ425" s="18" t="s">
        <v>84</v>
      </c>
      <c r="BK425" s="229">
        <f>ROUND(I425*H425,2)</f>
        <v>0</v>
      </c>
      <c r="BL425" s="18" t="s">
        <v>259</v>
      </c>
      <c r="BM425" s="228" t="s">
        <v>590</v>
      </c>
    </row>
    <row r="426" s="13" customFormat="1">
      <c r="A426" s="13"/>
      <c r="B426" s="230"/>
      <c r="C426" s="231"/>
      <c r="D426" s="232" t="s">
        <v>148</v>
      </c>
      <c r="E426" s="233" t="s">
        <v>1</v>
      </c>
      <c r="F426" s="234" t="s">
        <v>591</v>
      </c>
      <c r="G426" s="231"/>
      <c r="H426" s="233" t="s">
        <v>1</v>
      </c>
      <c r="I426" s="235"/>
      <c r="J426" s="231"/>
      <c r="K426" s="231"/>
      <c r="L426" s="236"/>
      <c r="M426" s="237"/>
      <c r="N426" s="238"/>
      <c r="O426" s="238"/>
      <c r="P426" s="238"/>
      <c r="Q426" s="238"/>
      <c r="R426" s="238"/>
      <c r="S426" s="238"/>
      <c r="T426" s="239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0" t="s">
        <v>148</v>
      </c>
      <c r="AU426" s="240" t="s">
        <v>86</v>
      </c>
      <c r="AV426" s="13" t="s">
        <v>84</v>
      </c>
      <c r="AW426" s="13" t="s">
        <v>32</v>
      </c>
      <c r="AX426" s="13" t="s">
        <v>76</v>
      </c>
      <c r="AY426" s="240" t="s">
        <v>139</v>
      </c>
    </row>
    <row r="427" s="14" customFormat="1">
      <c r="A427" s="14"/>
      <c r="B427" s="241"/>
      <c r="C427" s="242"/>
      <c r="D427" s="232" t="s">
        <v>148</v>
      </c>
      <c r="E427" s="243" t="s">
        <v>1</v>
      </c>
      <c r="F427" s="244" t="s">
        <v>592</v>
      </c>
      <c r="G427" s="242"/>
      <c r="H427" s="245">
        <v>8</v>
      </c>
      <c r="I427" s="246"/>
      <c r="J427" s="242"/>
      <c r="K427" s="242"/>
      <c r="L427" s="247"/>
      <c r="M427" s="248"/>
      <c r="N427" s="249"/>
      <c r="O427" s="249"/>
      <c r="P427" s="249"/>
      <c r="Q427" s="249"/>
      <c r="R427" s="249"/>
      <c r="S427" s="249"/>
      <c r="T427" s="25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1" t="s">
        <v>148</v>
      </c>
      <c r="AU427" s="251" t="s">
        <v>86</v>
      </c>
      <c r="AV427" s="14" t="s">
        <v>86</v>
      </c>
      <c r="AW427" s="14" t="s">
        <v>32</v>
      </c>
      <c r="AX427" s="14" t="s">
        <v>84</v>
      </c>
      <c r="AY427" s="251" t="s">
        <v>139</v>
      </c>
    </row>
    <row r="428" s="2" customFormat="1" ht="16.5" customHeight="1">
      <c r="A428" s="39"/>
      <c r="B428" s="40"/>
      <c r="C428" s="216" t="s">
        <v>593</v>
      </c>
      <c r="D428" s="216" t="s">
        <v>142</v>
      </c>
      <c r="E428" s="217" t="s">
        <v>594</v>
      </c>
      <c r="F428" s="218" t="s">
        <v>595</v>
      </c>
      <c r="G428" s="219" t="s">
        <v>565</v>
      </c>
      <c r="H428" s="220">
        <v>3</v>
      </c>
      <c r="I428" s="221"/>
      <c r="J428" s="222">
        <f>ROUND(I428*H428,2)</f>
        <v>0</v>
      </c>
      <c r="K428" s="223"/>
      <c r="L428" s="45"/>
      <c r="M428" s="224" t="s">
        <v>1</v>
      </c>
      <c r="N428" s="225" t="s">
        <v>41</v>
      </c>
      <c r="O428" s="92"/>
      <c r="P428" s="226">
        <f>O428*H428</f>
        <v>0</v>
      </c>
      <c r="Q428" s="226">
        <v>0</v>
      </c>
      <c r="R428" s="226">
        <f>Q428*H428</f>
        <v>0</v>
      </c>
      <c r="S428" s="226">
        <v>0.00085999999999999998</v>
      </c>
      <c r="T428" s="227">
        <f>S428*H428</f>
        <v>0.0025799999999999998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8" t="s">
        <v>259</v>
      </c>
      <c r="AT428" s="228" t="s">
        <v>142</v>
      </c>
      <c r="AU428" s="228" t="s">
        <v>86</v>
      </c>
      <c r="AY428" s="18" t="s">
        <v>139</v>
      </c>
      <c r="BE428" s="229">
        <f>IF(N428="základní",J428,0)</f>
        <v>0</v>
      </c>
      <c r="BF428" s="229">
        <f>IF(N428="snížená",J428,0)</f>
        <v>0</v>
      </c>
      <c r="BG428" s="229">
        <f>IF(N428="zákl. přenesená",J428,0)</f>
        <v>0</v>
      </c>
      <c r="BH428" s="229">
        <f>IF(N428="sníž. přenesená",J428,0)</f>
        <v>0</v>
      </c>
      <c r="BI428" s="229">
        <f>IF(N428="nulová",J428,0)</f>
        <v>0</v>
      </c>
      <c r="BJ428" s="18" t="s">
        <v>84</v>
      </c>
      <c r="BK428" s="229">
        <f>ROUND(I428*H428,2)</f>
        <v>0</v>
      </c>
      <c r="BL428" s="18" t="s">
        <v>259</v>
      </c>
      <c r="BM428" s="228" t="s">
        <v>596</v>
      </c>
    </row>
    <row r="429" s="14" customFormat="1">
      <c r="A429" s="14"/>
      <c r="B429" s="241"/>
      <c r="C429" s="242"/>
      <c r="D429" s="232" t="s">
        <v>148</v>
      </c>
      <c r="E429" s="243" t="s">
        <v>1</v>
      </c>
      <c r="F429" s="244" t="s">
        <v>597</v>
      </c>
      <c r="G429" s="242"/>
      <c r="H429" s="245">
        <v>3</v>
      </c>
      <c r="I429" s="246"/>
      <c r="J429" s="242"/>
      <c r="K429" s="242"/>
      <c r="L429" s="247"/>
      <c r="M429" s="248"/>
      <c r="N429" s="249"/>
      <c r="O429" s="249"/>
      <c r="P429" s="249"/>
      <c r="Q429" s="249"/>
      <c r="R429" s="249"/>
      <c r="S429" s="249"/>
      <c r="T429" s="250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1" t="s">
        <v>148</v>
      </c>
      <c r="AU429" s="251" t="s">
        <v>86</v>
      </c>
      <c r="AV429" s="14" t="s">
        <v>86</v>
      </c>
      <c r="AW429" s="14" t="s">
        <v>32</v>
      </c>
      <c r="AX429" s="14" t="s">
        <v>84</v>
      </c>
      <c r="AY429" s="251" t="s">
        <v>139</v>
      </c>
    </row>
    <row r="430" s="2" customFormat="1" ht="16.5" customHeight="1">
      <c r="A430" s="39"/>
      <c r="B430" s="40"/>
      <c r="C430" s="216" t="s">
        <v>598</v>
      </c>
      <c r="D430" s="216" t="s">
        <v>142</v>
      </c>
      <c r="E430" s="217" t="s">
        <v>599</v>
      </c>
      <c r="F430" s="218" t="s">
        <v>600</v>
      </c>
      <c r="G430" s="219" t="s">
        <v>206</v>
      </c>
      <c r="H430" s="220">
        <v>2</v>
      </c>
      <c r="I430" s="221"/>
      <c r="J430" s="222">
        <f>ROUND(I430*H430,2)</f>
        <v>0</v>
      </c>
      <c r="K430" s="223"/>
      <c r="L430" s="45"/>
      <c r="M430" s="224" t="s">
        <v>1</v>
      </c>
      <c r="N430" s="225" t="s">
        <v>41</v>
      </c>
      <c r="O430" s="92"/>
      <c r="P430" s="226">
        <f>O430*H430</f>
        <v>0</v>
      </c>
      <c r="Q430" s="226">
        <v>0</v>
      </c>
      <c r="R430" s="226">
        <f>Q430*H430</f>
        <v>0</v>
      </c>
      <c r="S430" s="226">
        <v>0.0022499999999999998</v>
      </c>
      <c r="T430" s="227">
        <f>S430*H430</f>
        <v>0.0044999999999999997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28" t="s">
        <v>259</v>
      </c>
      <c r="AT430" s="228" t="s">
        <v>142</v>
      </c>
      <c r="AU430" s="228" t="s">
        <v>86</v>
      </c>
      <c r="AY430" s="18" t="s">
        <v>139</v>
      </c>
      <c r="BE430" s="229">
        <f>IF(N430="základní",J430,0)</f>
        <v>0</v>
      </c>
      <c r="BF430" s="229">
        <f>IF(N430="snížená",J430,0)</f>
        <v>0</v>
      </c>
      <c r="BG430" s="229">
        <f>IF(N430="zákl. přenesená",J430,0)</f>
        <v>0</v>
      </c>
      <c r="BH430" s="229">
        <f>IF(N430="sníž. přenesená",J430,0)</f>
        <v>0</v>
      </c>
      <c r="BI430" s="229">
        <f>IF(N430="nulová",J430,0)</f>
        <v>0</v>
      </c>
      <c r="BJ430" s="18" t="s">
        <v>84</v>
      </c>
      <c r="BK430" s="229">
        <f>ROUND(I430*H430,2)</f>
        <v>0</v>
      </c>
      <c r="BL430" s="18" t="s">
        <v>259</v>
      </c>
      <c r="BM430" s="228" t="s">
        <v>601</v>
      </c>
    </row>
    <row r="431" s="2" customFormat="1" ht="21.75" customHeight="1">
      <c r="A431" s="39"/>
      <c r="B431" s="40"/>
      <c r="C431" s="216" t="s">
        <v>602</v>
      </c>
      <c r="D431" s="216" t="s">
        <v>142</v>
      </c>
      <c r="E431" s="217" t="s">
        <v>603</v>
      </c>
      <c r="F431" s="218" t="s">
        <v>604</v>
      </c>
      <c r="G431" s="219" t="s">
        <v>206</v>
      </c>
      <c r="H431" s="220">
        <v>2</v>
      </c>
      <c r="I431" s="221"/>
      <c r="J431" s="222">
        <f>ROUND(I431*H431,2)</f>
        <v>0</v>
      </c>
      <c r="K431" s="223"/>
      <c r="L431" s="45"/>
      <c r="M431" s="224" t="s">
        <v>1</v>
      </c>
      <c r="N431" s="225" t="s">
        <v>41</v>
      </c>
      <c r="O431" s="92"/>
      <c r="P431" s="226">
        <f>O431*H431</f>
        <v>0</v>
      </c>
      <c r="Q431" s="226">
        <v>0</v>
      </c>
      <c r="R431" s="226">
        <f>Q431*H431</f>
        <v>0</v>
      </c>
      <c r="S431" s="226">
        <v>0.00051999999999999995</v>
      </c>
      <c r="T431" s="227">
        <f>S431*H431</f>
        <v>0.0010399999999999999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8" t="s">
        <v>259</v>
      </c>
      <c r="AT431" s="228" t="s">
        <v>142</v>
      </c>
      <c r="AU431" s="228" t="s">
        <v>86</v>
      </c>
      <c r="AY431" s="18" t="s">
        <v>139</v>
      </c>
      <c r="BE431" s="229">
        <f>IF(N431="základní",J431,0)</f>
        <v>0</v>
      </c>
      <c r="BF431" s="229">
        <f>IF(N431="snížená",J431,0)</f>
        <v>0</v>
      </c>
      <c r="BG431" s="229">
        <f>IF(N431="zákl. přenesená",J431,0)</f>
        <v>0</v>
      </c>
      <c r="BH431" s="229">
        <f>IF(N431="sníž. přenesená",J431,0)</f>
        <v>0</v>
      </c>
      <c r="BI431" s="229">
        <f>IF(N431="nulová",J431,0)</f>
        <v>0</v>
      </c>
      <c r="BJ431" s="18" t="s">
        <v>84</v>
      </c>
      <c r="BK431" s="229">
        <f>ROUND(I431*H431,2)</f>
        <v>0</v>
      </c>
      <c r="BL431" s="18" t="s">
        <v>259</v>
      </c>
      <c r="BM431" s="228" t="s">
        <v>605</v>
      </c>
    </row>
    <row r="432" s="2" customFormat="1" ht="16.5" customHeight="1">
      <c r="A432" s="39"/>
      <c r="B432" s="40"/>
      <c r="C432" s="216" t="s">
        <v>606</v>
      </c>
      <c r="D432" s="216" t="s">
        <v>142</v>
      </c>
      <c r="E432" s="217" t="s">
        <v>607</v>
      </c>
      <c r="F432" s="218" t="s">
        <v>608</v>
      </c>
      <c r="G432" s="219" t="s">
        <v>206</v>
      </c>
      <c r="H432" s="220">
        <v>5</v>
      </c>
      <c r="I432" s="221"/>
      <c r="J432" s="222">
        <f>ROUND(I432*H432,2)</f>
        <v>0</v>
      </c>
      <c r="K432" s="223"/>
      <c r="L432" s="45"/>
      <c r="M432" s="224" t="s">
        <v>1</v>
      </c>
      <c r="N432" s="225" t="s">
        <v>41</v>
      </c>
      <c r="O432" s="92"/>
      <c r="P432" s="226">
        <f>O432*H432</f>
        <v>0</v>
      </c>
      <c r="Q432" s="226">
        <v>0</v>
      </c>
      <c r="R432" s="226">
        <f>Q432*H432</f>
        <v>0</v>
      </c>
      <c r="S432" s="226">
        <v>0.00085999999999999998</v>
      </c>
      <c r="T432" s="227">
        <f>S432*H432</f>
        <v>0.0043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8" t="s">
        <v>259</v>
      </c>
      <c r="AT432" s="228" t="s">
        <v>142</v>
      </c>
      <c r="AU432" s="228" t="s">
        <v>86</v>
      </c>
      <c r="AY432" s="18" t="s">
        <v>139</v>
      </c>
      <c r="BE432" s="229">
        <f>IF(N432="základní",J432,0)</f>
        <v>0</v>
      </c>
      <c r="BF432" s="229">
        <f>IF(N432="snížená",J432,0)</f>
        <v>0</v>
      </c>
      <c r="BG432" s="229">
        <f>IF(N432="zákl. přenesená",J432,0)</f>
        <v>0</v>
      </c>
      <c r="BH432" s="229">
        <f>IF(N432="sníž. přenesená",J432,0)</f>
        <v>0</v>
      </c>
      <c r="BI432" s="229">
        <f>IF(N432="nulová",J432,0)</f>
        <v>0</v>
      </c>
      <c r="BJ432" s="18" t="s">
        <v>84</v>
      </c>
      <c r="BK432" s="229">
        <f>ROUND(I432*H432,2)</f>
        <v>0</v>
      </c>
      <c r="BL432" s="18" t="s">
        <v>259</v>
      </c>
      <c r="BM432" s="228" t="s">
        <v>609</v>
      </c>
    </row>
    <row r="433" s="14" customFormat="1">
      <c r="A433" s="14"/>
      <c r="B433" s="241"/>
      <c r="C433" s="242"/>
      <c r="D433" s="232" t="s">
        <v>148</v>
      </c>
      <c r="E433" s="243" t="s">
        <v>1</v>
      </c>
      <c r="F433" s="244" t="s">
        <v>610</v>
      </c>
      <c r="G433" s="242"/>
      <c r="H433" s="245">
        <v>5</v>
      </c>
      <c r="I433" s="246"/>
      <c r="J433" s="242"/>
      <c r="K433" s="242"/>
      <c r="L433" s="247"/>
      <c r="M433" s="248"/>
      <c r="N433" s="249"/>
      <c r="O433" s="249"/>
      <c r="P433" s="249"/>
      <c r="Q433" s="249"/>
      <c r="R433" s="249"/>
      <c r="S433" s="249"/>
      <c r="T433" s="25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1" t="s">
        <v>148</v>
      </c>
      <c r="AU433" s="251" t="s">
        <v>86</v>
      </c>
      <c r="AV433" s="14" t="s">
        <v>86</v>
      </c>
      <c r="AW433" s="14" t="s">
        <v>32</v>
      </c>
      <c r="AX433" s="14" t="s">
        <v>84</v>
      </c>
      <c r="AY433" s="251" t="s">
        <v>139</v>
      </c>
    </row>
    <row r="434" s="12" customFormat="1" ht="22.8" customHeight="1">
      <c r="A434" s="12"/>
      <c r="B434" s="200"/>
      <c r="C434" s="201"/>
      <c r="D434" s="202" t="s">
        <v>75</v>
      </c>
      <c r="E434" s="214" t="s">
        <v>611</v>
      </c>
      <c r="F434" s="214" t="s">
        <v>612</v>
      </c>
      <c r="G434" s="201"/>
      <c r="H434" s="201"/>
      <c r="I434" s="204"/>
      <c r="J434" s="215">
        <f>BK434</f>
        <v>0</v>
      </c>
      <c r="K434" s="201"/>
      <c r="L434" s="206"/>
      <c r="M434" s="207"/>
      <c r="N434" s="208"/>
      <c r="O434" s="208"/>
      <c r="P434" s="209">
        <f>P435</f>
        <v>0</v>
      </c>
      <c r="Q434" s="208"/>
      <c r="R434" s="209">
        <f>R435</f>
        <v>0</v>
      </c>
      <c r="S434" s="208"/>
      <c r="T434" s="210">
        <f>T435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11" t="s">
        <v>86</v>
      </c>
      <c r="AT434" s="212" t="s">
        <v>75</v>
      </c>
      <c r="AU434" s="212" t="s">
        <v>84</v>
      </c>
      <c r="AY434" s="211" t="s">
        <v>139</v>
      </c>
      <c r="BK434" s="213">
        <f>BK435</f>
        <v>0</v>
      </c>
    </row>
    <row r="435" s="2" customFormat="1" ht="24.15" customHeight="1">
      <c r="A435" s="39"/>
      <c r="B435" s="40"/>
      <c r="C435" s="216" t="s">
        <v>613</v>
      </c>
      <c r="D435" s="216" t="s">
        <v>142</v>
      </c>
      <c r="E435" s="217" t="s">
        <v>614</v>
      </c>
      <c r="F435" s="218" t="s">
        <v>615</v>
      </c>
      <c r="G435" s="219" t="s">
        <v>538</v>
      </c>
      <c r="H435" s="220">
        <v>1</v>
      </c>
      <c r="I435" s="221"/>
      <c r="J435" s="222">
        <f>ROUND(I435*H435,2)</f>
        <v>0</v>
      </c>
      <c r="K435" s="223"/>
      <c r="L435" s="45"/>
      <c r="M435" s="224" t="s">
        <v>1</v>
      </c>
      <c r="N435" s="225" t="s">
        <v>41</v>
      </c>
      <c r="O435" s="92"/>
      <c r="P435" s="226">
        <f>O435*H435</f>
        <v>0</v>
      </c>
      <c r="Q435" s="226">
        <v>0</v>
      </c>
      <c r="R435" s="226">
        <f>Q435*H435</f>
        <v>0</v>
      </c>
      <c r="S435" s="226">
        <v>0</v>
      </c>
      <c r="T435" s="227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28" t="s">
        <v>259</v>
      </c>
      <c r="AT435" s="228" t="s">
        <v>142</v>
      </c>
      <c r="AU435" s="228" t="s">
        <v>86</v>
      </c>
      <c r="AY435" s="18" t="s">
        <v>139</v>
      </c>
      <c r="BE435" s="229">
        <f>IF(N435="základní",J435,0)</f>
        <v>0</v>
      </c>
      <c r="BF435" s="229">
        <f>IF(N435="snížená",J435,0)</f>
        <v>0</v>
      </c>
      <c r="BG435" s="229">
        <f>IF(N435="zákl. přenesená",J435,0)</f>
        <v>0</v>
      </c>
      <c r="BH435" s="229">
        <f>IF(N435="sníž. přenesená",J435,0)</f>
        <v>0</v>
      </c>
      <c r="BI435" s="229">
        <f>IF(N435="nulová",J435,0)</f>
        <v>0</v>
      </c>
      <c r="BJ435" s="18" t="s">
        <v>84</v>
      </c>
      <c r="BK435" s="229">
        <f>ROUND(I435*H435,2)</f>
        <v>0</v>
      </c>
      <c r="BL435" s="18" t="s">
        <v>259</v>
      </c>
      <c r="BM435" s="228" t="s">
        <v>616</v>
      </c>
    </row>
    <row r="436" s="12" customFormat="1" ht="22.8" customHeight="1">
      <c r="A436" s="12"/>
      <c r="B436" s="200"/>
      <c r="C436" s="201"/>
      <c r="D436" s="202" t="s">
        <v>75</v>
      </c>
      <c r="E436" s="214" t="s">
        <v>617</v>
      </c>
      <c r="F436" s="214" t="s">
        <v>618</v>
      </c>
      <c r="G436" s="201"/>
      <c r="H436" s="201"/>
      <c r="I436" s="204"/>
      <c r="J436" s="215">
        <f>BK436</f>
        <v>0</v>
      </c>
      <c r="K436" s="201"/>
      <c r="L436" s="206"/>
      <c r="M436" s="207"/>
      <c r="N436" s="208"/>
      <c r="O436" s="208"/>
      <c r="P436" s="209">
        <f>P437</f>
        <v>0</v>
      </c>
      <c r="Q436" s="208"/>
      <c r="R436" s="209">
        <f>R437</f>
        <v>0</v>
      </c>
      <c r="S436" s="208"/>
      <c r="T436" s="210">
        <f>T437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11" t="s">
        <v>86</v>
      </c>
      <c r="AT436" s="212" t="s">
        <v>75</v>
      </c>
      <c r="AU436" s="212" t="s">
        <v>84</v>
      </c>
      <c r="AY436" s="211" t="s">
        <v>139</v>
      </c>
      <c r="BK436" s="213">
        <f>BK437</f>
        <v>0</v>
      </c>
    </row>
    <row r="437" s="2" customFormat="1" ht="24.15" customHeight="1">
      <c r="A437" s="39"/>
      <c r="B437" s="40"/>
      <c r="C437" s="216" t="s">
        <v>619</v>
      </c>
      <c r="D437" s="216" t="s">
        <v>142</v>
      </c>
      <c r="E437" s="217" t="s">
        <v>620</v>
      </c>
      <c r="F437" s="218" t="s">
        <v>621</v>
      </c>
      <c r="G437" s="219" t="s">
        <v>538</v>
      </c>
      <c r="H437" s="220">
        <v>1</v>
      </c>
      <c r="I437" s="221"/>
      <c r="J437" s="222">
        <f>ROUND(I437*H437,2)</f>
        <v>0</v>
      </c>
      <c r="K437" s="223"/>
      <c r="L437" s="45"/>
      <c r="M437" s="224" t="s">
        <v>1</v>
      </c>
      <c r="N437" s="225" t="s">
        <v>41</v>
      </c>
      <c r="O437" s="92"/>
      <c r="P437" s="226">
        <f>O437*H437</f>
        <v>0</v>
      </c>
      <c r="Q437" s="226">
        <v>0</v>
      </c>
      <c r="R437" s="226">
        <f>Q437*H437</f>
        <v>0</v>
      </c>
      <c r="S437" s="226">
        <v>0</v>
      </c>
      <c r="T437" s="227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8" t="s">
        <v>259</v>
      </c>
      <c r="AT437" s="228" t="s">
        <v>142</v>
      </c>
      <c r="AU437" s="228" t="s">
        <v>86</v>
      </c>
      <c r="AY437" s="18" t="s">
        <v>139</v>
      </c>
      <c r="BE437" s="229">
        <f>IF(N437="základní",J437,0)</f>
        <v>0</v>
      </c>
      <c r="BF437" s="229">
        <f>IF(N437="snížená",J437,0)</f>
        <v>0</v>
      </c>
      <c r="BG437" s="229">
        <f>IF(N437="zákl. přenesená",J437,0)</f>
        <v>0</v>
      </c>
      <c r="BH437" s="229">
        <f>IF(N437="sníž. přenesená",J437,0)</f>
        <v>0</v>
      </c>
      <c r="BI437" s="229">
        <f>IF(N437="nulová",J437,0)</f>
        <v>0</v>
      </c>
      <c r="BJ437" s="18" t="s">
        <v>84</v>
      </c>
      <c r="BK437" s="229">
        <f>ROUND(I437*H437,2)</f>
        <v>0</v>
      </c>
      <c r="BL437" s="18" t="s">
        <v>259</v>
      </c>
      <c r="BM437" s="228" t="s">
        <v>622</v>
      </c>
    </row>
    <row r="438" s="12" customFormat="1" ht="22.8" customHeight="1">
      <c r="A438" s="12"/>
      <c r="B438" s="200"/>
      <c r="C438" s="201"/>
      <c r="D438" s="202" t="s">
        <v>75</v>
      </c>
      <c r="E438" s="214" t="s">
        <v>623</v>
      </c>
      <c r="F438" s="214" t="s">
        <v>624</v>
      </c>
      <c r="G438" s="201"/>
      <c r="H438" s="201"/>
      <c r="I438" s="204"/>
      <c r="J438" s="215">
        <f>BK438</f>
        <v>0</v>
      </c>
      <c r="K438" s="201"/>
      <c r="L438" s="206"/>
      <c r="M438" s="207"/>
      <c r="N438" s="208"/>
      <c r="O438" s="208"/>
      <c r="P438" s="209">
        <f>P439</f>
        <v>0</v>
      </c>
      <c r="Q438" s="208"/>
      <c r="R438" s="209">
        <f>R439</f>
        <v>0</v>
      </c>
      <c r="S438" s="208"/>
      <c r="T438" s="210">
        <f>T439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11" t="s">
        <v>86</v>
      </c>
      <c r="AT438" s="212" t="s">
        <v>75</v>
      </c>
      <c r="AU438" s="212" t="s">
        <v>84</v>
      </c>
      <c r="AY438" s="211" t="s">
        <v>139</v>
      </c>
      <c r="BK438" s="213">
        <f>BK439</f>
        <v>0</v>
      </c>
    </row>
    <row r="439" s="2" customFormat="1" ht="24.15" customHeight="1">
      <c r="A439" s="39"/>
      <c r="B439" s="40"/>
      <c r="C439" s="216" t="s">
        <v>625</v>
      </c>
      <c r="D439" s="216" t="s">
        <v>142</v>
      </c>
      <c r="E439" s="217" t="s">
        <v>626</v>
      </c>
      <c r="F439" s="218" t="s">
        <v>627</v>
      </c>
      <c r="G439" s="219" t="s">
        <v>538</v>
      </c>
      <c r="H439" s="220">
        <v>1</v>
      </c>
      <c r="I439" s="221"/>
      <c r="J439" s="222">
        <f>ROUND(I439*H439,2)</f>
        <v>0</v>
      </c>
      <c r="K439" s="223"/>
      <c r="L439" s="45"/>
      <c r="M439" s="224" t="s">
        <v>1</v>
      </c>
      <c r="N439" s="225" t="s">
        <v>41</v>
      </c>
      <c r="O439" s="92"/>
      <c r="P439" s="226">
        <f>O439*H439</f>
        <v>0</v>
      </c>
      <c r="Q439" s="226">
        <v>0</v>
      </c>
      <c r="R439" s="226">
        <f>Q439*H439</f>
        <v>0</v>
      </c>
      <c r="S439" s="226">
        <v>0</v>
      </c>
      <c r="T439" s="227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8" t="s">
        <v>259</v>
      </c>
      <c r="AT439" s="228" t="s">
        <v>142</v>
      </c>
      <c r="AU439" s="228" t="s">
        <v>86</v>
      </c>
      <c r="AY439" s="18" t="s">
        <v>139</v>
      </c>
      <c r="BE439" s="229">
        <f>IF(N439="základní",J439,0)</f>
        <v>0</v>
      </c>
      <c r="BF439" s="229">
        <f>IF(N439="snížená",J439,0)</f>
        <v>0</v>
      </c>
      <c r="BG439" s="229">
        <f>IF(N439="zákl. přenesená",J439,0)</f>
        <v>0</v>
      </c>
      <c r="BH439" s="229">
        <f>IF(N439="sníž. přenesená",J439,0)</f>
        <v>0</v>
      </c>
      <c r="BI439" s="229">
        <f>IF(N439="nulová",J439,0)</f>
        <v>0</v>
      </c>
      <c r="BJ439" s="18" t="s">
        <v>84</v>
      </c>
      <c r="BK439" s="229">
        <f>ROUND(I439*H439,2)</f>
        <v>0</v>
      </c>
      <c r="BL439" s="18" t="s">
        <v>259</v>
      </c>
      <c r="BM439" s="228" t="s">
        <v>628</v>
      </c>
    </row>
    <row r="440" s="12" customFormat="1" ht="22.8" customHeight="1">
      <c r="A440" s="12"/>
      <c r="B440" s="200"/>
      <c r="C440" s="201"/>
      <c r="D440" s="202" t="s">
        <v>75</v>
      </c>
      <c r="E440" s="214" t="s">
        <v>629</v>
      </c>
      <c r="F440" s="214" t="s">
        <v>630</v>
      </c>
      <c r="G440" s="201"/>
      <c r="H440" s="201"/>
      <c r="I440" s="204"/>
      <c r="J440" s="215">
        <f>BK440</f>
        <v>0</v>
      </c>
      <c r="K440" s="201"/>
      <c r="L440" s="206"/>
      <c r="M440" s="207"/>
      <c r="N440" s="208"/>
      <c r="O440" s="208"/>
      <c r="P440" s="209">
        <f>SUM(P441:P513)</f>
        <v>0</v>
      </c>
      <c r="Q440" s="208"/>
      <c r="R440" s="209">
        <f>SUM(R441:R513)</f>
        <v>7.9004305500000012</v>
      </c>
      <c r="S440" s="208"/>
      <c r="T440" s="210">
        <f>SUM(T441:T513)</f>
        <v>0.056792999999999996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11" t="s">
        <v>86</v>
      </c>
      <c r="AT440" s="212" t="s">
        <v>75</v>
      </c>
      <c r="AU440" s="212" t="s">
        <v>84</v>
      </c>
      <c r="AY440" s="211" t="s">
        <v>139</v>
      </c>
      <c r="BK440" s="213">
        <f>SUM(BK441:BK513)</f>
        <v>0</v>
      </c>
    </row>
    <row r="441" s="2" customFormat="1" ht="24.15" customHeight="1">
      <c r="A441" s="39"/>
      <c r="B441" s="40"/>
      <c r="C441" s="216" t="s">
        <v>631</v>
      </c>
      <c r="D441" s="216" t="s">
        <v>142</v>
      </c>
      <c r="E441" s="217" t="s">
        <v>632</v>
      </c>
      <c r="F441" s="218" t="s">
        <v>633</v>
      </c>
      <c r="G441" s="219" t="s">
        <v>165</v>
      </c>
      <c r="H441" s="220">
        <v>60.825000000000003</v>
      </c>
      <c r="I441" s="221"/>
      <c r="J441" s="222">
        <f>ROUND(I441*H441,2)</f>
        <v>0</v>
      </c>
      <c r="K441" s="223"/>
      <c r="L441" s="45"/>
      <c r="M441" s="224" t="s">
        <v>1</v>
      </c>
      <c r="N441" s="225" t="s">
        <v>41</v>
      </c>
      <c r="O441" s="92"/>
      <c r="P441" s="226">
        <f>O441*H441</f>
        <v>0</v>
      </c>
      <c r="Q441" s="226">
        <v>0.025510000000000001</v>
      </c>
      <c r="R441" s="226">
        <f>Q441*H441</f>
        <v>1.5516457500000003</v>
      </c>
      <c r="S441" s="226">
        <v>0</v>
      </c>
      <c r="T441" s="227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28" t="s">
        <v>259</v>
      </c>
      <c r="AT441" s="228" t="s">
        <v>142</v>
      </c>
      <c r="AU441" s="228" t="s">
        <v>86</v>
      </c>
      <c r="AY441" s="18" t="s">
        <v>139</v>
      </c>
      <c r="BE441" s="229">
        <f>IF(N441="základní",J441,0)</f>
        <v>0</v>
      </c>
      <c r="BF441" s="229">
        <f>IF(N441="snížená",J441,0)</f>
        <v>0</v>
      </c>
      <c r="BG441" s="229">
        <f>IF(N441="zákl. přenesená",J441,0)</f>
        <v>0</v>
      </c>
      <c r="BH441" s="229">
        <f>IF(N441="sníž. přenesená",J441,0)</f>
        <v>0</v>
      </c>
      <c r="BI441" s="229">
        <f>IF(N441="nulová",J441,0)</f>
        <v>0</v>
      </c>
      <c r="BJ441" s="18" t="s">
        <v>84</v>
      </c>
      <c r="BK441" s="229">
        <f>ROUND(I441*H441,2)</f>
        <v>0</v>
      </c>
      <c r="BL441" s="18" t="s">
        <v>259</v>
      </c>
      <c r="BM441" s="228" t="s">
        <v>634</v>
      </c>
    </row>
    <row r="442" s="13" customFormat="1">
      <c r="A442" s="13"/>
      <c r="B442" s="230"/>
      <c r="C442" s="231"/>
      <c r="D442" s="232" t="s">
        <v>148</v>
      </c>
      <c r="E442" s="233" t="s">
        <v>1</v>
      </c>
      <c r="F442" s="234" t="s">
        <v>635</v>
      </c>
      <c r="G442" s="231"/>
      <c r="H442" s="233" t="s">
        <v>1</v>
      </c>
      <c r="I442" s="235"/>
      <c r="J442" s="231"/>
      <c r="K442" s="231"/>
      <c r="L442" s="236"/>
      <c r="M442" s="237"/>
      <c r="N442" s="238"/>
      <c r="O442" s="238"/>
      <c r="P442" s="238"/>
      <c r="Q442" s="238"/>
      <c r="R442" s="238"/>
      <c r="S442" s="238"/>
      <c r="T442" s="23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0" t="s">
        <v>148</v>
      </c>
      <c r="AU442" s="240" t="s">
        <v>86</v>
      </c>
      <c r="AV442" s="13" t="s">
        <v>84</v>
      </c>
      <c r="AW442" s="13" t="s">
        <v>32</v>
      </c>
      <c r="AX442" s="13" t="s">
        <v>76</v>
      </c>
      <c r="AY442" s="240" t="s">
        <v>139</v>
      </c>
    </row>
    <row r="443" s="14" customFormat="1">
      <c r="A443" s="14"/>
      <c r="B443" s="241"/>
      <c r="C443" s="242"/>
      <c r="D443" s="232" t="s">
        <v>148</v>
      </c>
      <c r="E443" s="243" t="s">
        <v>1</v>
      </c>
      <c r="F443" s="244" t="s">
        <v>636</v>
      </c>
      <c r="G443" s="242"/>
      <c r="H443" s="245">
        <v>34.380000000000003</v>
      </c>
      <c r="I443" s="246"/>
      <c r="J443" s="242"/>
      <c r="K443" s="242"/>
      <c r="L443" s="247"/>
      <c r="M443" s="248"/>
      <c r="N443" s="249"/>
      <c r="O443" s="249"/>
      <c r="P443" s="249"/>
      <c r="Q443" s="249"/>
      <c r="R443" s="249"/>
      <c r="S443" s="249"/>
      <c r="T443" s="25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1" t="s">
        <v>148</v>
      </c>
      <c r="AU443" s="251" t="s">
        <v>86</v>
      </c>
      <c r="AV443" s="14" t="s">
        <v>86</v>
      </c>
      <c r="AW443" s="14" t="s">
        <v>32</v>
      </c>
      <c r="AX443" s="14" t="s">
        <v>76</v>
      </c>
      <c r="AY443" s="251" t="s">
        <v>139</v>
      </c>
    </row>
    <row r="444" s="13" customFormat="1">
      <c r="A444" s="13"/>
      <c r="B444" s="230"/>
      <c r="C444" s="231"/>
      <c r="D444" s="232" t="s">
        <v>148</v>
      </c>
      <c r="E444" s="233" t="s">
        <v>1</v>
      </c>
      <c r="F444" s="234" t="s">
        <v>637</v>
      </c>
      <c r="G444" s="231"/>
      <c r="H444" s="233" t="s">
        <v>1</v>
      </c>
      <c r="I444" s="235"/>
      <c r="J444" s="231"/>
      <c r="K444" s="231"/>
      <c r="L444" s="236"/>
      <c r="M444" s="237"/>
      <c r="N444" s="238"/>
      <c r="O444" s="238"/>
      <c r="P444" s="238"/>
      <c r="Q444" s="238"/>
      <c r="R444" s="238"/>
      <c r="S444" s="238"/>
      <c r="T444" s="239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0" t="s">
        <v>148</v>
      </c>
      <c r="AU444" s="240" t="s">
        <v>86</v>
      </c>
      <c r="AV444" s="13" t="s">
        <v>84</v>
      </c>
      <c r="AW444" s="13" t="s">
        <v>32</v>
      </c>
      <c r="AX444" s="13" t="s">
        <v>76</v>
      </c>
      <c r="AY444" s="240" t="s">
        <v>139</v>
      </c>
    </row>
    <row r="445" s="14" customFormat="1">
      <c r="A445" s="14"/>
      <c r="B445" s="241"/>
      <c r="C445" s="242"/>
      <c r="D445" s="232" t="s">
        <v>148</v>
      </c>
      <c r="E445" s="243" t="s">
        <v>1</v>
      </c>
      <c r="F445" s="244" t="s">
        <v>638</v>
      </c>
      <c r="G445" s="242"/>
      <c r="H445" s="245">
        <v>16.379999999999999</v>
      </c>
      <c r="I445" s="246"/>
      <c r="J445" s="242"/>
      <c r="K445" s="242"/>
      <c r="L445" s="247"/>
      <c r="M445" s="248"/>
      <c r="N445" s="249"/>
      <c r="O445" s="249"/>
      <c r="P445" s="249"/>
      <c r="Q445" s="249"/>
      <c r="R445" s="249"/>
      <c r="S445" s="249"/>
      <c r="T445" s="250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1" t="s">
        <v>148</v>
      </c>
      <c r="AU445" s="251" t="s">
        <v>86</v>
      </c>
      <c r="AV445" s="14" t="s">
        <v>86</v>
      </c>
      <c r="AW445" s="14" t="s">
        <v>32</v>
      </c>
      <c r="AX445" s="14" t="s">
        <v>76</v>
      </c>
      <c r="AY445" s="251" t="s">
        <v>139</v>
      </c>
    </row>
    <row r="446" s="13" customFormat="1">
      <c r="A446" s="13"/>
      <c r="B446" s="230"/>
      <c r="C446" s="231"/>
      <c r="D446" s="232" t="s">
        <v>148</v>
      </c>
      <c r="E446" s="233" t="s">
        <v>1</v>
      </c>
      <c r="F446" s="234" t="s">
        <v>639</v>
      </c>
      <c r="G446" s="231"/>
      <c r="H446" s="233" t="s">
        <v>1</v>
      </c>
      <c r="I446" s="235"/>
      <c r="J446" s="231"/>
      <c r="K446" s="231"/>
      <c r="L446" s="236"/>
      <c r="M446" s="237"/>
      <c r="N446" s="238"/>
      <c r="O446" s="238"/>
      <c r="P446" s="238"/>
      <c r="Q446" s="238"/>
      <c r="R446" s="238"/>
      <c r="S446" s="238"/>
      <c r="T446" s="23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0" t="s">
        <v>148</v>
      </c>
      <c r="AU446" s="240" t="s">
        <v>86</v>
      </c>
      <c r="AV446" s="13" t="s">
        <v>84</v>
      </c>
      <c r="AW446" s="13" t="s">
        <v>32</v>
      </c>
      <c r="AX446" s="13" t="s">
        <v>76</v>
      </c>
      <c r="AY446" s="240" t="s">
        <v>139</v>
      </c>
    </row>
    <row r="447" s="14" customFormat="1">
      <c r="A447" s="14"/>
      <c r="B447" s="241"/>
      <c r="C447" s="242"/>
      <c r="D447" s="232" t="s">
        <v>148</v>
      </c>
      <c r="E447" s="243" t="s">
        <v>1</v>
      </c>
      <c r="F447" s="244" t="s">
        <v>640</v>
      </c>
      <c r="G447" s="242"/>
      <c r="H447" s="245">
        <v>2.625</v>
      </c>
      <c r="I447" s="246"/>
      <c r="J447" s="242"/>
      <c r="K447" s="242"/>
      <c r="L447" s="247"/>
      <c r="M447" s="248"/>
      <c r="N447" s="249"/>
      <c r="O447" s="249"/>
      <c r="P447" s="249"/>
      <c r="Q447" s="249"/>
      <c r="R447" s="249"/>
      <c r="S447" s="249"/>
      <c r="T447" s="25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1" t="s">
        <v>148</v>
      </c>
      <c r="AU447" s="251" t="s">
        <v>86</v>
      </c>
      <c r="AV447" s="14" t="s">
        <v>86</v>
      </c>
      <c r="AW447" s="14" t="s">
        <v>32</v>
      </c>
      <c r="AX447" s="14" t="s">
        <v>76</v>
      </c>
      <c r="AY447" s="251" t="s">
        <v>139</v>
      </c>
    </row>
    <row r="448" s="13" customFormat="1">
      <c r="A448" s="13"/>
      <c r="B448" s="230"/>
      <c r="C448" s="231"/>
      <c r="D448" s="232" t="s">
        <v>148</v>
      </c>
      <c r="E448" s="233" t="s">
        <v>1</v>
      </c>
      <c r="F448" s="234" t="s">
        <v>641</v>
      </c>
      <c r="G448" s="231"/>
      <c r="H448" s="233" t="s">
        <v>1</v>
      </c>
      <c r="I448" s="235"/>
      <c r="J448" s="231"/>
      <c r="K448" s="231"/>
      <c r="L448" s="236"/>
      <c r="M448" s="237"/>
      <c r="N448" s="238"/>
      <c r="O448" s="238"/>
      <c r="P448" s="238"/>
      <c r="Q448" s="238"/>
      <c r="R448" s="238"/>
      <c r="S448" s="238"/>
      <c r="T448" s="239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0" t="s">
        <v>148</v>
      </c>
      <c r="AU448" s="240" t="s">
        <v>86</v>
      </c>
      <c r="AV448" s="13" t="s">
        <v>84</v>
      </c>
      <c r="AW448" s="13" t="s">
        <v>32</v>
      </c>
      <c r="AX448" s="13" t="s">
        <v>76</v>
      </c>
      <c r="AY448" s="240" t="s">
        <v>139</v>
      </c>
    </row>
    <row r="449" s="14" customFormat="1">
      <c r="A449" s="14"/>
      <c r="B449" s="241"/>
      <c r="C449" s="242"/>
      <c r="D449" s="232" t="s">
        <v>148</v>
      </c>
      <c r="E449" s="243" t="s">
        <v>1</v>
      </c>
      <c r="F449" s="244" t="s">
        <v>642</v>
      </c>
      <c r="G449" s="242"/>
      <c r="H449" s="245">
        <v>7.4400000000000004</v>
      </c>
      <c r="I449" s="246"/>
      <c r="J449" s="242"/>
      <c r="K449" s="242"/>
      <c r="L449" s="247"/>
      <c r="M449" s="248"/>
      <c r="N449" s="249"/>
      <c r="O449" s="249"/>
      <c r="P449" s="249"/>
      <c r="Q449" s="249"/>
      <c r="R449" s="249"/>
      <c r="S449" s="249"/>
      <c r="T449" s="25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1" t="s">
        <v>148</v>
      </c>
      <c r="AU449" s="251" t="s">
        <v>86</v>
      </c>
      <c r="AV449" s="14" t="s">
        <v>86</v>
      </c>
      <c r="AW449" s="14" t="s">
        <v>32</v>
      </c>
      <c r="AX449" s="14" t="s">
        <v>76</v>
      </c>
      <c r="AY449" s="251" t="s">
        <v>139</v>
      </c>
    </row>
    <row r="450" s="15" customFormat="1">
      <c r="A450" s="15"/>
      <c r="B450" s="252"/>
      <c r="C450" s="253"/>
      <c r="D450" s="232" t="s">
        <v>148</v>
      </c>
      <c r="E450" s="254" t="s">
        <v>1</v>
      </c>
      <c r="F450" s="255" t="s">
        <v>153</v>
      </c>
      <c r="G450" s="253"/>
      <c r="H450" s="256">
        <v>60.825000000000003</v>
      </c>
      <c r="I450" s="257"/>
      <c r="J450" s="253"/>
      <c r="K450" s="253"/>
      <c r="L450" s="258"/>
      <c r="M450" s="259"/>
      <c r="N450" s="260"/>
      <c r="O450" s="260"/>
      <c r="P450" s="260"/>
      <c r="Q450" s="260"/>
      <c r="R450" s="260"/>
      <c r="S450" s="260"/>
      <c r="T450" s="261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2" t="s">
        <v>148</v>
      </c>
      <c r="AU450" s="262" t="s">
        <v>86</v>
      </c>
      <c r="AV450" s="15" t="s">
        <v>146</v>
      </c>
      <c r="AW450" s="15" t="s">
        <v>32</v>
      </c>
      <c r="AX450" s="15" t="s">
        <v>84</v>
      </c>
      <c r="AY450" s="262" t="s">
        <v>139</v>
      </c>
    </row>
    <row r="451" s="2" customFormat="1" ht="24.15" customHeight="1">
      <c r="A451" s="39"/>
      <c r="B451" s="40"/>
      <c r="C451" s="216" t="s">
        <v>643</v>
      </c>
      <c r="D451" s="216" t="s">
        <v>142</v>
      </c>
      <c r="E451" s="217" t="s">
        <v>644</v>
      </c>
      <c r="F451" s="218" t="s">
        <v>645</v>
      </c>
      <c r="G451" s="219" t="s">
        <v>165</v>
      </c>
      <c r="H451" s="220">
        <v>5.7599999999999998</v>
      </c>
      <c r="I451" s="221"/>
      <c r="J451" s="222">
        <f>ROUND(I451*H451,2)</f>
        <v>0</v>
      </c>
      <c r="K451" s="223"/>
      <c r="L451" s="45"/>
      <c r="M451" s="224" t="s">
        <v>1</v>
      </c>
      <c r="N451" s="225" t="s">
        <v>41</v>
      </c>
      <c r="O451" s="92"/>
      <c r="P451" s="226">
        <f>O451*H451</f>
        <v>0</v>
      </c>
      <c r="Q451" s="226">
        <v>0.028660000000000001</v>
      </c>
      <c r="R451" s="226">
        <f>Q451*H451</f>
        <v>0.1650816</v>
      </c>
      <c r="S451" s="226">
        <v>0</v>
      </c>
      <c r="T451" s="227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8" t="s">
        <v>259</v>
      </c>
      <c r="AT451" s="228" t="s">
        <v>142</v>
      </c>
      <c r="AU451" s="228" t="s">
        <v>86</v>
      </c>
      <c r="AY451" s="18" t="s">
        <v>139</v>
      </c>
      <c r="BE451" s="229">
        <f>IF(N451="základní",J451,0)</f>
        <v>0</v>
      </c>
      <c r="BF451" s="229">
        <f>IF(N451="snížená",J451,0)</f>
        <v>0</v>
      </c>
      <c r="BG451" s="229">
        <f>IF(N451="zákl. přenesená",J451,0)</f>
        <v>0</v>
      </c>
      <c r="BH451" s="229">
        <f>IF(N451="sníž. přenesená",J451,0)</f>
        <v>0</v>
      </c>
      <c r="BI451" s="229">
        <f>IF(N451="nulová",J451,0)</f>
        <v>0</v>
      </c>
      <c r="BJ451" s="18" t="s">
        <v>84</v>
      </c>
      <c r="BK451" s="229">
        <f>ROUND(I451*H451,2)</f>
        <v>0</v>
      </c>
      <c r="BL451" s="18" t="s">
        <v>259</v>
      </c>
      <c r="BM451" s="228" t="s">
        <v>646</v>
      </c>
    </row>
    <row r="452" s="13" customFormat="1">
      <c r="A452" s="13"/>
      <c r="B452" s="230"/>
      <c r="C452" s="231"/>
      <c r="D452" s="232" t="s">
        <v>148</v>
      </c>
      <c r="E452" s="233" t="s">
        <v>1</v>
      </c>
      <c r="F452" s="234" t="s">
        <v>647</v>
      </c>
      <c r="G452" s="231"/>
      <c r="H452" s="233" t="s">
        <v>1</v>
      </c>
      <c r="I452" s="235"/>
      <c r="J452" s="231"/>
      <c r="K452" s="231"/>
      <c r="L452" s="236"/>
      <c r="M452" s="237"/>
      <c r="N452" s="238"/>
      <c r="O452" s="238"/>
      <c r="P452" s="238"/>
      <c r="Q452" s="238"/>
      <c r="R452" s="238"/>
      <c r="S452" s="238"/>
      <c r="T452" s="239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0" t="s">
        <v>148</v>
      </c>
      <c r="AU452" s="240" t="s">
        <v>86</v>
      </c>
      <c r="AV452" s="13" t="s">
        <v>84</v>
      </c>
      <c r="AW452" s="13" t="s">
        <v>32</v>
      </c>
      <c r="AX452" s="13" t="s">
        <v>76</v>
      </c>
      <c r="AY452" s="240" t="s">
        <v>139</v>
      </c>
    </row>
    <row r="453" s="14" customFormat="1">
      <c r="A453" s="14"/>
      <c r="B453" s="241"/>
      <c r="C453" s="242"/>
      <c r="D453" s="232" t="s">
        <v>148</v>
      </c>
      <c r="E453" s="243" t="s">
        <v>1</v>
      </c>
      <c r="F453" s="244" t="s">
        <v>648</v>
      </c>
      <c r="G453" s="242"/>
      <c r="H453" s="245">
        <v>5.7599999999999998</v>
      </c>
      <c r="I453" s="246"/>
      <c r="J453" s="242"/>
      <c r="K453" s="242"/>
      <c r="L453" s="247"/>
      <c r="M453" s="248"/>
      <c r="N453" s="249"/>
      <c r="O453" s="249"/>
      <c r="P453" s="249"/>
      <c r="Q453" s="249"/>
      <c r="R453" s="249"/>
      <c r="S453" s="249"/>
      <c r="T453" s="250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1" t="s">
        <v>148</v>
      </c>
      <c r="AU453" s="251" t="s">
        <v>86</v>
      </c>
      <c r="AV453" s="14" t="s">
        <v>86</v>
      </c>
      <c r="AW453" s="14" t="s">
        <v>32</v>
      </c>
      <c r="AX453" s="14" t="s">
        <v>84</v>
      </c>
      <c r="AY453" s="251" t="s">
        <v>139</v>
      </c>
    </row>
    <row r="454" s="2" customFormat="1" ht="24.15" customHeight="1">
      <c r="A454" s="39"/>
      <c r="B454" s="40"/>
      <c r="C454" s="216" t="s">
        <v>649</v>
      </c>
      <c r="D454" s="216" t="s">
        <v>142</v>
      </c>
      <c r="E454" s="217" t="s">
        <v>650</v>
      </c>
      <c r="F454" s="218" t="s">
        <v>651</v>
      </c>
      <c r="G454" s="219" t="s">
        <v>165</v>
      </c>
      <c r="H454" s="220">
        <v>6.7800000000000002</v>
      </c>
      <c r="I454" s="221"/>
      <c r="J454" s="222">
        <f>ROUND(I454*H454,2)</f>
        <v>0</v>
      </c>
      <c r="K454" s="223"/>
      <c r="L454" s="45"/>
      <c r="M454" s="224" t="s">
        <v>1</v>
      </c>
      <c r="N454" s="225" t="s">
        <v>41</v>
      </c>
      <c r="O454" s="92"/>
      <c r="P454" s="226">
        <f>O454*H454</f>
        <v>0</v>
      </c>
      <c r="Q454" s="226">
        <v>0.045710000000000001</v>
      </c>
      <c r="R454" s="226">
        <f>Q454*H454</f>
        <v>0.30991380000000002</v>
      </c>
      <c r="S454" s="226">
        <v>0</v>
      </c>
      <c r="T454" s="227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28" t="s">
        <v>259</v>
      </c>
      <c r="AT454" s="228" t="s">
        <v>142</v>
      </c>
      <c r="AU454" s="228" t="s">
        <v>86</v>
      </c>
      <c r="AY454" s="18" t="s">
        <v>139</v>
      </c>
      <c r="BE454" s="229">
        <f>IF(N454="základní",J454,0)</f>
        <v>0</v>
      </c>
      <c r="BF454" s="229">
        <f>IF(N454="snížená",J454,0)</f>
        <v>0</v>
      </c>
      <c r="BG454" s="229">
        <f>IF(N454="zákl. přenesená",J454,0)</f>
        <v>0</v>
      </c>
      <c r="BH454" s="229">
        <f>IF(N454="sníž. přenesená",J454,0)</f>
        <v>0</v>
      </c>
      <c r="BI454" s="229">
        <f>IF(N454="nulová",J454,0)</f>
        <v>0</v>
      </c>
      <c r="BJ454" s="18" t="s">
        <v>84</v>
      </c>
      <c r="BK454" s="229">
        <f>ROUND(I454*H454,2)</f>
        <v>0</v>
      </c>
      <c r="BL454" s="18" t="s">
        <v>259</v>
      </c>
      <c r="BM454" s="228" t="s">
        <v>652</v>
      </c>
    </row>
    <row r="455" s="13" customFormat="1">
      <c r="A455" s="13"/>
      <c r="B455" s="230"/>
      <c r="C455" s="231"/>
      <c r="D455" s="232" t="s">
        <v>148</v>
      </c>
      <c r="E455" s="233" t="s">
        <v>1</v>
      </c>
      <c r="F455" s="234" t="s">
        <v>653</v>
      </c>
      <c r="G455" s="231"/>
      <c r="H455" s="233" t="s">
        <v>1</v>
      </c>
      <c r="I455" s="235"/>
      <c r="J455" s="231"/>
      <c r="K455" s="231"/>
      <c r="L455" s="236"/>
      <c r="M455" s="237"/>
      <c r="N455" s="238"/>
      <c r="O455" s="238"/>
      <c r="P455" s="238"/>
      <c r="Q455" s="238"/>
      <c r="R455" s="238"/>
      <c r="S455" s="238"/>
      <c r="T455" s="239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0" t="s">
        <v>148</v>
      </c>
      <c r="AU455" s="240" t="s">
        <v>86</v>
      </c>
      <c r="AV455" s="13" t="s">
        <v>84</v>
      </c>
      <c r="AW455" s="13" t="s">
        <v>32</v>
      </c>
      <c r="AX455" s="13" t="s">
        <v>76</v>
      </c>
      <c r="AY455" s="240" t="s">
        <v>139</v>
      </c>
    </row>
    <row r="456" s="14" customFormat="1">
      <c r="A456" s="14"/>
      <c r="B456" s="241"/>
      <c r="C456" s="242"/>
      <c r="D456" s="232" t="s">
        <v>148</v>
      </c>
      <c r="E456" s="243" t="s">
        <v>1</v>
      </c>
      <c r="F456" s="244" t="s">
        <v>654</v>
      </c>
      <c r="G456" s="242"/>
      <c r="H456" s="245">
        <v>4.1399999999999997</v>
      </c>
      <c r="I456" s="246"/>
      <c r="J456" s="242"/>
      <c r="K456" s="242"/>
      <c r="L456" s="247"/>
      <c r="M456" s="248"/>
      <c r="N456" s="249"/>
      <c r="O456" s="249"/>
      <c r="P456" s="249"/>
      <c r="Q456" s="249"/>
      <c r="R456" s="249"/>
      <c r="S456" s="249"/>
      <c r="T456" s="250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1" t="s">
        <v>148</v>
      </c>
      <c r="AU456" s="251" t="s">
        <v>86</v>
      </c>
      <c r="AV456" s="14" t="s">
        <v>86</v>
      </c>
      <c r="AW456" s="14" t="s">
        <v>32</v>
      </c>
      <c r="AX456" s="14" t="s">
        <v>76</v>
      </c>
      <c r="AY456" s="251" t="s">
        <v>139</v>
      </c>
    </row>
    <row r="457" s="13" customFormat="1">
      <c r="A457" s="13"/>
      <c r="B457" s="230"/>
      <c r="C457" s="231"/>
      <c r="D457" s="232" t="s">
        <v>148</v>
      </c>
      <c r="E457" s="233" t="s">
        <v>1</v>
      </c>
      <c r="F457" s="234" t="s">
        <v>655</v>
      </c>
      <c r="G457" s="231"/>
      <c r="H457" s="233" t="s">
        <v>1</v>
      </c>
      <c r="I457" s="235"/>
      <c r="J457" s="231"/>
      <c r="K457" s="231"/>
      <c r="L457" s="236"/>
      <c r="M457" s="237"/>
      <c r="N457" s="238"/>
      <c r="O457" s="238"/>
      <c r="P457" s="238"/>
      <c r="Q457" s="238"/>
      <c r="R457" s="238"/>
      <c r="S457" s="238"/>
      <c r="T457" s="239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0" t="s">
        <v>148</v>
      </c>
      <c r="AU457" s="240" t="s">
        <v>86</v>
      </c>
      <c r="AV457" s="13" t="s">
        <v>84</v>
      </c>
      <c r="AW457" s="13" t="s">
        <v>32</v>
      </c>
      <c r="AX457" s="13" t="s">
        <v>76</v>
      </c>
      <c r="AY457" s="240" t="s">
        <v>139</v>
      </c>
    </row>
    <row r="458" s="14" customFormat="1">
      <c r="A458" s="14"/>
      <c r="B458" s="241"/>
      <c r="C458" s="242"/>
      <c r="D458" s="232" t="s">
        <v>148</v>
      </c>
      <c r="E458" s="243" t="s">
        <v>1</v>
      </c>
      <c r="F458" s="244" t="s">
        <v>656</v>
      </c>
      <c r="G458" s="242"/>
      <c r="H458" s="245">
        <v>2.6400000000000001</v>
      </c>
      <c r="I458" s="246"/>
      <c r="J458" s="242"/>
      <c r="K458" s="242"/>
      <c r="L458" s="247"/>
      <c r="M458" s="248"/>
      <c r="N458" s="249"/>
      <c r="O458" s="249"/>
      <c r="P458" s="249"/>
      <c r="Q458" s="249"/>
      <c r="R458" s="249"/>
      <c r="S458" s="249"/>
      <c r="T458" s="250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1" t="s">
        <v>148</v>
      </c>
      <c r="AU458" s="251" t="s">
        <v>86</v>
      </c>
      <c r="AV458" s="14" t="s">
        <v>86</v>
      </c>
      <c r="AW458" s="14" t="s">
        <v>32</v>
      </c>
      <c r="AX458" s="14" t="s">
        <v>76</v>
      </c>
      <c r="AY458" s="251" t="s">
        <v>139</v>
      </c>
    </row>
    <row r="459" s="15" customFormat="1">
      <c r="A459" s="15"/>
      <c r="B459" s="252"/>
      <c r="C459" s="253"/>
      <c r="D459" s="232" t="s">
        <v>148</v>
      </c>
      <c r="E459" s="254" t="s">
        <v>1</v>
      </c>
      <c r="F459" s="255" t="s">
        <v>153</v>
      </c>
      <c r="G459" s="253"/>
      <c r="H459" s="256">
        <v>6.7799999999999994</v>
      </c>
      <c r="I459" s="257"/>
      <c r="J459" s="253"/>
      <c r="K459" s="253"/>
      <c r="L459" s="258"/>
      <c r="M459" s="259"/>
      <c r="N459" s="260"/>
      <c r="O459" s="260"/>
      <c r="P459" s="260"/>
      <c r="Q459" s="260"/>
      <c r="R459" s="260"/>
      <c r="S459" s="260"/>
      <c r="T459" s="261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62" t="s">
        <v>148</v>
      </c>
      <c r="AU459" s="262" t="s">
        <v>86</v>
      </c>
      <c r="AV459" s="15" t="s">
        <v>146</v>
      </c>
      <c r="AW459" s="15" t="s">
        <v>32</v>
      </c>
      <c r="AX459" s="15" t="s">
        <v>84</v>
      </c>
      <c r="AY459" s="262" t="s">
        <v>139</v>
      </c>
    </row>
    <row r="460" s="2" customFormat="1" ht="24.15" customHeight="1">
      <c r="A460" s="39"/>
      <c r="B460" s="40"/>
      <c r="C460" s="216" t="s">
        <v>657</v>
      </c>
      <c r="D460" s="216" t="s">
        <v>142</v>
      </c>
      <c r="E460" s="217" t="s">
        <v>658</v>
      </c>
      <c r="F460" s="218" t="s">
        <v>659</v>
      </c>
      <c r="G460" s="219" t="s">
        <v>165</v>
      </c>
      <c r="H460" s="220">
        <v>11.4</v>
      </c>
      <c r="I460" s="221"/>
      <c r="J460" s="222">
        <f>ROUND(I460*H460,2)</f>
        <v>0</v>
      </c>
      <c r="K460" s="223"/>
      <c r="L460" s="45"/>
      <c r="M460" s="224" t="s">
        <v>1</v>
      </c>
      <c r="N460" s="225" t="s">
        <v>41</v>
      </c>
      <c r="O460" s="92"/>
      <c r="P460" s="226">
        <f>O460*H460</f>
        <v>0</v>
      </c>
      <c r="Q460" s="226">
        <v>0.04895</v>
      </c>
      <c r="R460" s="226">
        <f>Q460*H460</f>
        <v>0.55803000000000003</v>
      </c>
      <c r="S460" s="226">
        <v>0</v>
      </c>
      <c r="T460" s="227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28" t="s">
        <v>259</v>
      </c>
      <c r="AT460" s="228" t="s">
        <v>142</v>
      </c>
      <c r="AU460" s="228" t="s">
        <v>86</v>
      </c>
      <c r="AY460" s="18" t="s">
        <v>139</v>
      </c>
      <c r="BE460" s="229">
        <f>IF(N460="základní",J460,0)</f>
        <v>0</v>
      </c>
      <c r="BF460" s="229">
        <f>IF(N460="snížená",J460,0)</f>
        <v>0</v>
      </c>
      <c r="BG460" s="229">
        <f>IF(N460="zákl. přenesená",J460,0)</f>
        <v>0</v>
      </c>
      <c r="BH460" s="229">
        <f>IF(N460="sníž. přenesená",J460,0)</f>
        <v>0</v>
      </c>
      <c r="BI460" s="229">
        <f>IF(N460="nulová",J460,0)</f>
        <v>0</v>
      </c>
      <c r="BJ460" s="18" t="s">
        <v>84</v>
      </c>
      <c r="BK460" s="229">
        <f>ROUND(I460*H460,2)</f>
        <v>0</v>
      </c>
      <c r="BL460" s="18" t="s">
        <v>259</v>
      </c>
      <c r="BM460" s="228" t="s">
        <v>660</v>
      </c>
    </row>
    <row r="461" s="13" customFormat="1">
      <c r="A461" s="13"/>
      <c r="B461" s="230"/>
      <c r="C461" s="231"/>
      <c r="D461" s="232" t="s">
        <v>148</v>
      </c>
      <c r="E461" s="233" t="s">
        <v>1</v>
      </c>
      <c r="F461" s="234" t="s">
        <v>661</v>
      </c>
      <c r="G461" s="231"/>
      <c r="H461" s="233" t="s">
        <v>1</v>
      </c>
      <c r="I461" s="235"/>
      <c r="J461" s="231"/>
      <c r="K461" s="231"/>
      <c r="L461" s="236"/>
      <c r="M461" s="237"/>
      <c r="N461" s="238"/>
      <c r="O461" s="238"/>
      <c r="P461" s="238"/>
      <c r="Q461" s="238"/>
      <c r="R461" s="238"/>
      <c r="S461" s="238"/>
      <c r="T461" s="239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0" t="s">
        <v>148</v>
      </c>
      <c r="AU461" s="240" t="s">
        <v>86</v>
      </c>
      <c r="AV461" s="13" t="s">
        <v>84</v>
      </c>
      <c r="AW461" s="13" t="s">
        <v>32</v>
      </c>
      <c r="AX461" s="13" t="s">
        <v>76</v>
      </c>
      <c r="AY461" s="240" t="s">
        <v>139</v>
      </c>
    </row>
    <row r="462" s="14" customFormat="1">
      <c r="A462" s="14"/>
      <c r="B462" s="241"/>
      <c r="C462" s="242"/>
      <c r="D462" s="232" t="s">
        <v>148</v>
      </c>
      <c r="E462" s="243" t="s">
        <v>1</v>
      </c>
      <c r="F462" s="244" t="s">
        <v>662</v>
      </c>
      <c r="G462" s="242"/>
      <c r="H462" s="245">
        <v>11.4</v>
      </c>
      <c r="I462" s="246"/>
      <c r="J462" s="242"/>
      <c r="K462" s="242"/>
      <c r="L462" s="247"/>
      <c r="M462" s="248"/>
      <c r="N462" s="249"/>
      <c r="O462" s="249"/>
      <c r="P462" s="249"/>
      <c r="Q462" s="249"/>
      <c r="R462" s="249"/>
      <c r="S462" s="249"/>
      <c r="T462" s="250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1" t="s">
        <v>148</v>
      </c>
      <c r="AU462" s="251" t="s">
        <v>86</v>
      </c>
      <c r="AV462" s="14" t="s">
        <v>86</v>
      </c>
      <c r="AW462" s="14" t="s">
        <v>32</v>
      </c>
      <c r="AX462" s="14" t="s">
        <v>84</v>
      </c>
      <c r="AY462" s="251" t="s">
        <v>139</v>
      </c>
    </row>
    <row r="463" s="2" customFormat="1" ht="24.15" customHeight="1">
      <c r="A463" s="39"/>
      <c r="B463" s="40"/>
      <c r="C463" s="216" t="s">
        <v>663</v>
      </c>
      <c r="D463" s="216" t="s">
        <v>142</v>
      </c>
      <c r="E463" s="217" t="s">
        <v>664</v>
      </c>
      <c r="F463" s="218" t="s">
        <v>665</v>
      </c>
      <c r="G463" s="219" t="s">
        <v>165</v>
      </c>
      <c r="H463" s="220">
        <v>62.200000000000003</v>
      </c>
      <c r="I463" s="221"/>
      <c r="J463" s="222">
        <f>ROUND(I463*H463,2)</f>
        <v>0</v>
      </c>
      <c r="K463" s="223"/>
      <c r="L463" s="45"/>
      <c r="M463" s="224" t="s">
        <v>1</v>
      </c>
      <c r="N463" s="225" t="s">
        <v>41</v>
      </c>
      <c r="O463" s="92"/>
      <c r="P463" s="226">
        <f>O463*H463</f>
        <v>0</v>
      </c>
      <c r="Q463" s="226">
        <v>0.00085999999999999998</v>
      </c>
      <c r="R463" s="226">
        <f>Q463*H463</f>
        <v>0.053491999999999998</v>
      </c>
      <c r="S463" s="226">
        <v>0</v>
      </c>
      <c r="T463" s="227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28" t="s">
        <v>259</v>
      </c>
      <c r="AT463" s="228" t="s">
        <v>142</v>
      </c>
      <c r="AU463" s="228" t="s">
        <v>86</v>
      </c>
      <c r="AY463" s="18" t="s">
        <v>139</v>
      </c>
      <c r="BE463" s="229">
        <f>IF(N463="základní",J463,0)</f>
        <v>0</v>
      </c>
      <c r="BF463" s="229">
        <f>IF(N463="snížená",J463,0)</f>
        <v>0</v>
      </c>
      <c r="BG463" s="229">
        <f>IF(N463="zákl. přenesená",J463,0)</f>
        <v>0</v>
      </c>
      <c r="BH463" s="229">
        <f>IF(N463="sníž. přenesená",J463,0)</f>
        <v>0</v>
      </c>
      <c r="BI463" s="229">
        <f>IF(N463="nulová",J463,0)</f>
        <v>0</v>
      </c>
      <c r="BJ463" s="18" t="s">
        <v>84</v>
      </c>
      <c r="BK463" s="229">
        <f>ROUND(I463*H463,2)</f>
        <v>0</v>
      </c>
      <c r="BL463" s="18" t="s">
        <v>259</v>
      </c>
      <c r="BM463" s="228" t="s">
        <v>666</v>
      </c>
    </row>
    <row r="464" s="13" customFormat="1">
      <c r="A464" s="13"/>
      <c r="B464" s="230"/>
      <c r="C464" s="231"/>
      <c r="D464" s="232" t="s">
        <v>148</v>
      </c>
      <c r="E464" s="233" t="s">
        <v>1</v>
      </c>
      <c r="F464" s="234" t="s">
        <v>667</v>
      </c>
      <c r="G464" s="231"/>
      <c r="H464" s="233" t="s">
        <v>1</v>
      </c>
      <c r="I464" s="235"/>
      <c r="J464" s="231"/>
      <c r="K464" s="231"/>
      <c r="L464" s="236"/>
      <c r="M464" s="237"/>
      <c r="N464" s="238"/>
      <c r="O464" s="238"/>
      <c r="P464" s="238"/>
      <c r="Q464" s="238"/>
      <c r="R464" s="238"/>
      <c r="S464" s="238"/>
      <c r="T464" s="23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0" t="s">
        <v>148</v>
      </c>
      <c r="AU464" s="240" t="s">
        <v>86</v>
      </c>
      <c r="AV464" s="13" t="s">
        <v>84</v>
      </c>
      <c r="AW464" s="13" t="s">
        <v>32</v>
      </c>
      <c r="AX464" s="13" t="s">
        <v>76</v>
      </c>
      <c r="AY464" s="240" t="s">
        <v>139</v>
      </c>
    </row>
    <row r="465" s="14" customFormat="1">
      <c r="A465" s="14"/>
      <c r="B465" s="241"/>
      <c r="C465" s="242"/>
      <c r="D465" s="232" t="s">
        <v>148</v>
      </c>
      <c r="E465" s="243" t="s">
        <v>1</v>
      </c>
      <c r="F465" s="244" t="s">
        <v>668</v>
      </c>
      <c r="G465" s="242"/>
      <c r="H465" s="245">
        <v>9.1999999999999993</v>
      </c>
      <c r="I465" s="246"/>
      <c r="J465" s="242"/>
      <c r="K465" s="242"/>
      <c r="L465" s="247"/>
      <c r="M465" s="248"/>
      <c r="N465" s="249"/>
      <c r="O465" s="249"/>
      <c r="P465" s="249"/>
      <c r="Q465" s="249"/>
      <c r="R465" s="249"/>
      <c r="S465" s="249"/>
      <c r="T465" s="25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1" t="s">
        <v>148</v>
      </c>
      <c r="AU465" s="251" t="s">
        <v>86</v>
      </c>
      <c r="AV465" s="14" t="s">
        <v>86</v>
      </c>
      <c r="AW465" s="14" t="s">
        <v>32</v>
      </c>
      <c r="AX465" s="14" t="s">
        <v>76</v>
      </c>
      <c r="AY465" s="251" t="s">
        <v>139</v>
      </c>
    </row>
    <row r="466" s="13" customFormat="1">
      <c r="A466" s="13"/>
      <c r="B466" s="230"/>
      <c r="C466" s="231"/>
      <c r="D466" s="232" t="s">
        <v>148</v>
      </c>
      <c r="E466" s="233" t="s">
        <v>1</v>
      </c>
      <c r="F466" s="234" t="s">
        <v>669</v>
      </c>
      <c r="G466" s="231"/>
      <c r="H466" s="233" t="s">
        <v>1</v>
      </c>
      <c r="I466" s="235"/>
      <c r="J466" s="231"/>
      <c r="K466" s="231"/>
      <c r="L466" s="236"/>
      <c r="M466" s="237"/>
      <c r="N466" s="238"/>
      <c r="O466" s="238"/>
      <c r="P466" s="238"/>
      <c r="Q466" s="238"/>
      <c r="R466" s="238"/>
      <c r="S466" s="238"/>
      <c r="T466" s="239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0" t="s">
        <v>148</v>
      </c>
      <c r="AU466" s="240" t="s">
        <v>86</v>
      </c>
      <c r="AV466" s="13" t="s">
        <v>84</v>
      </c>
      <c r="AW466" s="13" t="s">
        <v>32</v>
      </c>
      <c r="AX466" s="13" t="s">
        <v>76</v>
      </c>
      <c r="AY466" s="240" t="s">
        <v>139</v>
      </c>
    </row>
    <row r="467" s="14" customFormat="1">
      <c r="A467" s="14"/>
      <c r="B467" s="241"/>
      <c r="C467" s="242"/>
      <c r="D467" s="232" t="s">
        <v>148</v>
      </c>
      <c r="E467" s="243" t="s">
        <v>1</v>
      </c>
      <c r="F467" s="244" t="s">
        <v>670</v>
      </c>
      <c r="G467" s="242"/>
      <c r="H467" s="245">
        <v>9.8000000000000007</v>
      </c>
      <c r="I467" s="246"/>
      <c r="J467" s="242"/>
      <c r="K467" s="242"/>
      <c r="L467" s="247"/>
      <c r="M467" s="248"/>
      <c r="N467" s="249"/>
      <c r="O467" s="249"/>
      <c r="P467" s="249"/>
      <c r="Q467" s="249"/>
      <c r="R467" s="249"/>
      <c r="S467" s="249"/>
      <c r="T467" s="250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1" t="s">
        <v>148</v>
      </c>
      <c r="AU467" s="251" t="s">
        <v>86</v>
      </c>
      <c r="AV467" s="14" t="s">
        <v>86</v>
      </c>
      <c r="AW467" s="14" t="s">
        <v>32</v>
      </c>
      <c r="AX467" s="14" t="s">
        <v>76</v>
      </c>
      <c r="AY467" s="251" t="s">
        <v>139</v>
      </c>
    </row>
    <row r="468" s="13" customFormat="1">
      <c r="A468" s="13"/>
      <c r="B468" s="230"/>
      <c r="C468" s="231"/>
      <c r="D468" s="232" t="s">
        <v>148</v>
      </c>
      <c r="E468" s="233" t="s">
        <v>1</v>
      </c>
      <c r="F468" s="234" t="s">
        <v>671</v>
      </c>
      <c r="G468" s="231"/>
      <c r="H468" s="233" t="s">
        <v>1</v>
      </c>
      <c r="I468" s="235"/>
      <c r="J468" s="231"/>
      <c r="K468" s="231"/>
      <c r="L468" s="236"/>
      <c r="M468" s="237"/>
      <c r="N468" s="238"/>
      <c r="O468" s="238"/>
      <c r="P468" s="238"/>
      <c r="Q468" s="238"/>
      <c r="R468" s="238"/>
      <c r="S468" s="238"/>
      <c r="T468" s="239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0" t="s">
        <v>148</v>
      </c>
      <c r="AU468" s="240" t="s">
        <v>86</v>
      </c>
      <c r="AV468" s="13" t="s">
        <v>84</v>
      </c>
      <c r="AW468" s="13" t="s">
        <v>32</v>
      </c>
      <c r="AX468" s="13" t="s">
        <v>76</v>
      </c>
      <c r="AY468" s="240" t="s">
        <v>139</v>
      </c>
    </row>
    <row r="469" s="14" customFormat="1">
      <c r="A469" s="14"/>
      <c r="B469" s="241"/>
      <c r="C469" s="242"/>
      <c r="D469" s="232" t="s">
        <v>148</v>
      </c>
      <c r="E469" s="243" t="s">
        <v>1</v>
      </c>
      <c r="F469" s="244" t="s">
        <v>670</v>
      </c>
      <c r="G469" s="242"/>
      <c r="H469" s="245">
        <v>9.8000000000000007</v>
      </c>
      <c r="I469" s="246"/>
      <c r="J469" s="242"/>
      <c r="K469" s="242"/>
      <c r="L469" s="247"/>
      <c r="M469" s="248"/>
      <c r="N469" s="249"/>
      <c r="O469" s="249"/>
      <c r="P469" s="249"/>
      <c r="Q469" s="249"/>
      <c r="R469" s="249"/>
      <c r="S469" s="249"/>
      <c r="T469" s="250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1" t="s">
        <v>148</v>
      </c>
      <c r="AU469" s="251" t="s">
        <v>86</v>
      </c>
      <c r="AV469" s="14" t="s">
        <v>86</v>
      </c>
      <c r="AW469" s="14" t="s">
        <v>32</v>
      </c>
      <c r="AX469" s="14" t="s">
        <v>76</v>
      </c>
      <c r="AY469" s="251" t="s">
        <v>139</v>
      </c>
    </row>
    <row r="470" s="13" customFormat="1">
      <c r="A470" s="13"/>
      <c r="B470" s="230"/>
      <c r="C470" s="231"/>
      <c r="D470" s="232" t="s">
        <v>148</v>
      </c>
      <c r="E470" s="233" t="s">
        <v>1</v>
      </c>
      <c r="F470" s="234" t="s">
        <v>672</v>
      </c>
      <c r="G470" s="231"/>
      <c r="H470" s="233" t="s">
        <v>1</v>
      </c>
      <c r="I470" s="235"/>
      <c r="J470" s="231"/>
      <c r="K470" s="231"/>
      <c r="L470" s="236"/>
      <c r="M470" s="237"/>
      <c r="N470" s="238"/>
      <c r="O470" s="238"/>
      <c r="P470" s="238"/>
      <c r="Q470" s="238"/>
      <c r="R470" s="238"/>
      <c r="S470" s="238"/>
      <c r="T470" s="239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0" t="s">
        <v>148</v>
      </c>
      <c r="AU470" s="240" t="s">
        <v>86</v>
      </c>
      <c r="AV470" s="13" t="s">
        <v>84</v>
      </c>
      <c r="AW470" s="13" t="s">
        <v>32</v>
      </c>
      <c r="AX470" s="13" t="s">
        <v>76</v>
      </c>
      <c r="AY470" s="240" t="s">
        <v>139</v>
      </c>
    </row>
    <row r="471" s="14" customFormat="1">
      <c r="A471" s="14"/>
      <c r="B471" s="241"/>
      <c r="C471" s="242"/>
      <c r="D471" s="232" t="s">
        <v>148</v>
      </c>
      <c r="E471" s="243" t="s">
        <v>1</v>
      </c>
      <c r="F471" s="244" t="s">
        <v>673</v>
      </c>
      <c r="G471" s="242"/>
      <c r="H471" s="245">
        <v>10.6</v>
      </c>
      <c r="I471" s="246"/>
      <c r="J471" s="242"/>
      <c r="K471" s="242"/>
      <c r="L471" s="247"/>
      <c r="M471" s="248"/>
      <c r="N471" s="249"/>
      <c r="O471" s="249"/>
      <c r="P471" s="249"/>
      <c r="Q471" s="249"/>
      <c r="R471" s="249"/>
      <c r="S471" s="249"/>
      <c r="T471" s="250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1" t="s">
        <v>148</v>
      </c>
      <c r="AU471" s="251" t="s">
        <v>86</v>
      </c>
      <c r="AV471" s="14" t="s">
        <v>86</v>
      </c>
      <c r="AW471" s="14" t="s">
        <v>32</v>
      </c>
      <c r="AX471" s="14" t="s">
        <v>76</v>
      </c>
      <c r="AY471" s="251" t="s">
        <v>139</v>
      </c>
    </row>
    <row r="472" s="13" customFormat="1">
      <c r="A472" s="13"/>
      <c r="B472" s="230"/>
      <c r="C472" s="231"/>
      <c r="D472" s="232" t="s">
        <v>148</v>
      </c>
      <c r="E472" s="233" t="s">
        <v>1</v>
      </c>
      <c r="F472" s="234" t="s">
        <v>674</v>
      </c>
      <c r="G472" s="231"/>
      <c r="H472" s="233" t="s">
        <v>1</v>
      </c>
      <c r="I472" s="235"/>
      <c r="J472" s="231"/>
      <c r="K472" s="231"/>
      <c r="L472" s="236"/>
      <c r="M472" s="237"/>
      <c r="N472" s="238"/>
      <c r="O472" s="238"/>
      <c r="P472" s="238"/>
      <c r="Q472" s="238"/>
      <c r="R472" s="238"/>
      <c r="S472" s="238"/>
      <c r="T472" s="239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0" t="s">
        <v>148</v>
      </c>
      <c r="AU472" s="240" t="s">
        <v>86</v>
      </c>
      <c r="AV472" s="13" t="s">
        <v>84</v>
      </c>
      <c r="AW472" s="13" t="s">
        <v>32</v>
      </c>
      <c r="AX472" s="13" t="s">
        <v>76</v>
      </c>
      <c r="AY472" s="240" t="s">
        <v>139</v>
      </c>
    </row>
    <row r="473" s="14" customFormat="1">
      <c r="A473" s="14"/>
      <c r="B473" s="241"/>
      <c r="C473" s="242"/>
      <c r="D473" s="232" t="s">
        <v>148</v>
      </c>
      <c r="E473" s="243" t="s">
        <v>1</v>
      </c>
      <c r="F473" s="244" t="s">
        <v>675</v>
      </c>
      <c r="G473" s="242"/>
      <c r="H473" s="245">
        <v>9.4000000000000004</v>
      </c>
      <c r="I473" s="246"/>
      <c r="J473" s="242"/>
      <c r="K473" s="242"/>
      <c r="L473" s="247"/>
      <c r="M473" s="248"/>
      <c r="N473" s="249"/>
      <c r="O473" s="249"/>
      <c r="P473" s="249"/>
      <c r="Q473" s="249"/>
      <c r="R473" s="249"/>
      <c r="S473" s="249"/>
      <c r="T473" s="250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1" t="s">
        <v>148</v>
      </c>
      <c r="AU473" s="251" t="s">
        <v>86</v>
      </c>
      <c r="AV473" s="14" t="s">
        <v>86</v>
      </c>
      <c r="AW473" s="14" t="s">
        <v>32</v>
      </c>
      <c r="AX473" s="14" t="s">
        <v>76</v>
      </c>
      <c r="AY473" s="251" t="s">
        <v>139</v>
      </c>
    </row>
    <row r="474" s="13" customFormat="1">
      <c r="A474" s="13"/>
      <c r="B474" s="230"/>
      <c r="C474" s="231"/>
      <c r="D474" s="232" t="s">
        <v>148</v>
      </c>
      <c r="E474" s="233" t="s">
        <v>1</v>
      </c>
      <c r="F474" s="234" t="s">
        <v>676</v>
      </c>
      <c r="G474" s="231"/>
      <c r="H474" s="233" t="s">
        <v>1</v>
      </c>
      <c r="I474" s="235"/>
      <c r="J474" s="231"/>
      <c r="K474" s="231"/>
      <c r="L474" s="236"/>
      <c r="M474" s="237"/>
      <c r="N474" s="238"/>
      <c r="O474" s="238"/>
      <c r="P474" s="238"/>
      <c r="Q474" s="238"/>
      <c r="R474" s="238"/>
      <c r="S474" s="238"/>
      <c r="T474" s="239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0" t="s">
        <v>148</v>
      </c>
      <c r="AU474" s="240" t="s">
        <v>86</v>
      </c>
      <c r="AV474" s="13" t="s">
        <v>84</v>
      </c>
      <c r="AW474" s="13" t="s">
        <v>32</v>
      </c>
      <c r="AX474" s="13" t="s">
        <v>76</v>
      </c>
      <c r="AY474" s="240" t="s">
        <v>139</v>
      </c>
    </row>
    <row r="475" s="14" customFormat="1">
      <c r="A475" s="14"/>
      <c r="B475" s="241"/>
      <c r="C475" s="242"/>
      <c r="D475" s="232" t="s">
        <v>148</v>
      </c>
      <c r="E475" s="243" t="s">
        <v>1</v>
      </c>
      <c r="F475" s="244" t="s">
        <v>677</v>
      </c>
      <c r="G475" s="242"/>
      <c r="H475" s="245">
        <v>13.4</v>
      </c>
      <c r="I475" s="246"/>
      <c r="J475" s="242"/>
      <c r="K475" s="242"/>
      <c r="L475" s="247"/>
      <c r="M475" s="248"/>
      <c r="N475" s="249"/>
      <c r="O475" s="249"/>
      <c r="P475" s="249"/>
      <c r="Q475" s="249"/>
      <c r="R475" s="249"/>
      <c r="S475" s="249"/>
      <c r="T475" s="250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1" t="s">
        <v>148</v>
      </c>
      <c r="AU475" s="251" t="s">
        <v>86</v>
      </c>
      <c r="AV475" s="14" t="s">
        <v>86</v>
      </c>
      <c r="AW475" s="14" t="s">
        <v>32</v>
      </c>
      <c r="AX475" s="14" t="s">
        <v>76</v>
      </c>
      <c r="AY475" s="251" t="s">
        <v>139</v>
      </c>
    </row>
    <row r="476" s="15" customFormat="1">
      <c r="A476" s="15"/>
      <c r="B476" s="252"/>
      <c r="C476" s="253"/>
      <c r="D476" s="232" t="s">
        <v>148</v>
      </c>
      <c r="E476" s="254" t="s">
        <v>1</v>
      </c>
      <c r="F476" s="255" t="s">
        <v>153</v>
      </c>
      <c r="G476" s="253"/>
      <c r="H476" s="256">
        <v>62.199999999999996</v>
      </c>
      <c r="I476" s="257"/>
      <c r="J476" s="253"/>
      <c r="K476" s="253"/>
      <c r="L476" s="258"/>
      <c r="M476" s="259"/>
      <c r="N476" s="260"/>
      <c r="O476" s="260"/>
      <c r="P476" s="260"/>
      <c r="Q476" s="260"/>
      <c r="R476" s="260"/>
      <c r="S476" s="260"/>
      <c r="T476" s="261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62" t="s">
        <v>148</v>
      </c>
      <c r="AU476" s="262" t="s">
        <v>86</v>
      </c>
      <c r="AV476" s="15" t="s">
        <v>146</v>
      </c>
      <c r="AW476" s="15" t="s">
        <v>32</v>
      </c>
      <c r="AX476" s="15" t="s">
        <v>84</v>
      </c>
      <c r="AY476" s="262" t="s">
        <v>139</v>
      </c>
    </row>
    <row r="477" s="2" customFormat="1" ht="21.75" customHeight="1">
      <c r="A477" s="39"/>
      <c r="B477" s="40"/>
      <c r="C477" s="216" t="s">
        <v>678</v>
      </c>
      <c r="D477" s="216" t="s">
        <v>142</v>
      </c>
      <c r="E477" s="217" t="s">
        <v>679</v>
      </c>
      <c r="F477" s="218" t="s">
        <v>680</v>
      </c>
      <c r="G477" s="219" t="s">
        <v>165</v>
      </c>
      <c r="H477" s="220">
        <v>98.564999999999998</v>
      </c>
      <c r="I477" s="221"/>
      <c r="J477" s="222">
        <f>ROUND(I477*H477,2)</f>
        <v>0</v>
      </c>
      <c r="K477" s="223"/>
      <c r="L477" s="45"/>
      <c r="M477" s="224" t="s">
        <v>1</v>
      </c>
      <c r="N477" s="225" t="s">
        <v>41</v>
      </c>
      <c r="O477" s="92"/>
      <c r="P477" s="226">
        <f>O477*H477</f>
        <v>0</v>
      </c>
      <c r="Q477" s="226">
        <v>0.00020000000000000001</v>
      </c>
      <c r="R477" s="226">
        <f>Q477*H477</f>
        <v>0.019713000000000001</v>
      </c>
      <c r="S477" s="226">
        <v>0</v>
      </c>
      <c r="T477" s="227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28" t="s">
        <v>259</v>
      </c>
      <c r="AT477" s="228" t="s">
        <v>142</v>
      </c>
      <c r="AU477" s="228" t="s">
        <v>86</v>
      </c>
      <c r="AY477" s="18" t="s">
        <v>139</v>
      </c>
      <c r="BE477" s="229">
        <f>IF(N477="základní",J477,0)</f>
        <v>0</v>
      </c>
      <c r="BF477" s="229">
        <f>IF(N477="snížená",J477,0)</f>
        <v>0</v>
      </c>
      <c r="BG477" s="229">
        <f>IF(N477="zákl. přenesená",J477,0)</f>
        <v>0</v>
      </c>
      <c r="BH477" s="229">
        <f>IF(N477="sníž. přenesená",J477,0)</f>
        <v>0</v>
      </c>
      <c r="BI477" s="229">
        <f>IF(N477="nulová",J477,0)</f>
        <v>0</v>
      </c>
      <c r="BJ477" s="18" t="s">
        <v>84</v>
      </c>
      <c r="BK477" s="229">
        <f>ROUND(I477*H477,2)</f>
        <v>0</v>
      </c>
      <c r="BL477" s="18" t="s">
        <v>259</v>
      </c>
      <c r="BM477" s="228" t="s">
        <v>681</v>
      </c>
    </row>
    <row r="478" s="14" customFormat="1">
      <c r="A478" s="14"/>
      <c r="B478" s="241"/>
      <c r="C478" s="242"/>
      <c r="D478" s="232" t="s">
        <v>148</v>
      </c>
      <c r="E478" s="243" t="s">
        <v>1</v>
      </c>
      <c r="F478" s="244" t="s">
        <v>682</v>
      </c>
      <c r="G478" s="242"/>
      <c r="H478" s="245">
        <v>98.564999999999998</v>
      </c>
      <c r="I478" s="246"/>
      <c r="J478" s="242"/>
      <c r="K478" s="242"/>
      <c r="L478" s="247"/>
      <c r="M478" s="248"/>
      <c r="N478" s="249"/>
      <c r="O478" s="249"/>
      <c r="P478" s="249"/>
      <c r="Q478" s="249"/>
      <c r="R478" s="249"/>
      <c r="S478" s="249"/>
      <c r="T478" s="250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1" t="s">
        <v>148</v>
      </c>
      <c r="AU478" s="251" t="s">
        <v>86</v>
      </c>
      <c r="AV478" s="14" t="s">
        <v>86</v>
      </c>
      <c r="AW478" s="14" t="s">
        <v>32</v>
      </c>
      <c r="AX478" s="14" t="s">
        <v>84</v>
      </c>
      <c r="AY478" s="251" t="s">
        <v>139</v>
      </c>
    </row>
    <row r="479" s="2" customFormat="1" ht="21.75" customHeight="1">
      <c r="A479" s="39"/>
      <c r="B479" s="40"/>
      <c r="C479" s="216" t="s">
        <v>683</v>
      </c>
      <c r="D479" s="216" t="s">
        <v>142</v>
      </c>
      <c r="E479" s="217" t="s">
        <v>684</v>
      </c>
      <c r="F479" s="218" t="s">
        <v>685</v>
      </c>
      <c r="G479" s="219" t="s">
        <v>238</v>
      </c>
      <c r="H479" s="220">
        <v>17.300000000000001</v>
      </c>
      <c r="I479" s="221"/>
      <c r="J479" s="222">
        <f>ROUND(I479*H479,2)</f>
        <v>0</v>
      </c>
      <c r="K479" s="223"/>
      <c r="L479" s="45"/>
      <c r="M479" s="224" t="s">
        <v>1</v>
      </c>
      <c r="N479" s="225" t="s">
        <v>41</v>
      </c>
      <c r="O479" s="92"/>
      <c r="P479" s="226">
        <f>O479*H479</f>
        <v>0</v>
      </c>
      <c r="Q479" s="226">
        <v>0.0051900000000000002</v>
      </c>
      <c r="R479" s="226">
        <f>Q479*H479</f>
        <v>0.089787000000000006</v>
      </c>
      <c r="S479" s="226">
        <v>0</v>
      </c>
      <c r="T479" s="227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28" t="s">
        <v>259</v>
      </c>
      <c r="AT479" s="228" t="s">
        <v>142</v>
      </c>
      <c r="AU479" s="228" t="s">
        <v>86</v>
      </c>
      <c r="AY479" s="18" t="s">
        <v>139</v>
      </c>
      <c r="BE479" s="229">
        <f>IF(N479="základní",J479,0)</f>
        <v>0</v>
      </c>
      <c r="BF479" s="229">
        <f>IF(N479="snížená",J479,0)</f>
        <v>0</v>
      </c>
      <c r="BG479" s="229">
        <f>IF(N479="zákl. přenesená",J479,0)</f>
        <v>0</v>
      </c>
      <c r="BH479" s="229">
        <f>IF(N479="sníž. přenesená",J479,0)</f>
        <v>0</v>
      </c>
      <c r="BI479" s="229">
        <f>IF(N479="nulová",J479,0)</f>
        <v>0</v>
      </c>
      <c r="BJ479" s="18" t="s">
        <v>84</v>
      </c>
      <c r="BK479" s="229">
        <f>ROUND(I479*H479,2)</f>
        <v>0</v>
      </c>
      <c r="BL479" s="18" t="s">
        <v>259</v>
      </c>
      <c r="BM479" s="228" t="s">
        <v>686</v>
      </c>
    </row>
    <row r="480" s="14" customFormat="1">
      <c r="A480" s="14"/>
      <c r="B480" s="241"/>
      <c r="C480" s="242"/>
      <c r="D480" s="232" t="s">
        <v>148</v>
      </c>
      <c r="E480" s="243" t="s">
        <v>1</v>
      </c>
      <c r="F480" s="244" t="s">
        <v>687</v>
      </c>
      <c r="G480" s="242"/>
      <c r="H480" s="245">
        <v>17.300000000000001</v>
      </c>
      <c r="I480" s="246"/>
      <c r="J480" s="242"/>
      <c r="K480" s="242"/>
      <c r="L480" s="247"/>
      <c r="M480" s="248"/>
      <c r="N480" s="249"/>
      <c r="O480" s="249"/>
      <c r="P480" s="249"/>
      <c r="Q480" s="249"/>
      <c r="R480" s="249"/>
      <c r="S480" s="249"/>
      <c r="T480" s="250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1" t="s">
        <v>148</v>
      </c>
      <c r="AU480" s="251" t="s">
        <v>86</v>
      </c>
      <c r="AV480" s="14" t="s">
        <v>86</v>
      </c>
      <c r="AW480" s="14" t="s">
        <v>32</v>
      </c>
      <c r="AX480" s="14" t="s">
        <v>84</v>
      </c>
      <c r="AY480" s="251" t="s">
        <v>139</v>
      </c>
    </row>
    <row r="481" s="2" customFormat="1" ht="33" customHeight="1">
      <c r="A481" s="39"/>
      <c r="B481" s="40"/>
      <c r="C481" s="216" t="s">
        <v>688</v>
      </c>
      <c r="D481" s="216" t="s">
        <v>142</v>
      </c>
      <c r="E481" s="217" t="s">
        <v>689</v>
      </c>
      <c r="F481" s="218" t="s">
        <v>690</v>
      </c>
      <c r="G481" s="219" t="s">
        <v>165</v>
      </c>
      <c r="H481" s="220">
        <v>13.800000000000001</v>
      </c>
      <c r="I481" s="221"/>
      <c r="J481" s="222">
        <f>ROUND(I481*H481,2)</f>
        <v>0</v>
      </c>
      <c r="K481" s="223"/>
      <c r="L481" s="45"/>
      <c r="M481" s="224" t="s">
        <v>1</v>
      </c>
      <c r="N481" s="225" t="s">
        <v>41</v>
      </c>
      <c r="O481" s="92"/>
      <c r="P481" s="226">
        <f>O481*H481</f>
        <v>0</v>
      </c>
      <c r="Q481" s="226">
        <v>0.045900000000000003</v>
      </c>
      <c r="R481" s="226">
        <f>Q481*H481</f>
        <v>0.63342000000000009</v>
      </c>
      <c r="S481" s="226">
        <v>0</v>
      </c>
      <c r="T481" s="227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28" t="s">
        <v>259</v>
      </c>
      <c r="AT481" s="228" t="s">
        <v>142</v>
      </c>
      <c r="AU481" s="228" t="s">
        <v>86</v>
      </c>
      <c r="AY481" s="18" t="s">
        <v>139</v>
      </c>
      <c r="BE481" s="229">
        <f>IF(N481="základní",J481,0)</f>
        <v>0</v>
      </c>
      <c r="BF481" s="229">
        <f>IF(N481="snížená",J481,0)</f>
        <v>0</v>
      </c>
      <c r="BG481" s="229">
        <f>IF(N481="zákl. přenesená",J481,0)</f>
        <v>0</v>
      </c>
      <c r="BH481" s="229">
        <f>IF(N481="sníž. přenesená",J481,0)</f>
        <v>0</v>
      </c>
      <c r="BI481" s="229">
        <f>IF(N481="nulová",J481,0)</f>
        <v>0</v>
      </c>
      <c r="BJ481" s="18" t="s">
        <v>84</v>
      </c>
      <c r="BK481" s="229">
        <f>ROUND(I481*H481,2)</f>
        <v>0</v>
      </c>
      <c r="BL481" s="18" t="s">
        <v>259</v>
      </c>
      <c r="BM481" s="228" t="s">
        <v>691</v>
      </c>
    </row>
    <row r="482" s="13" customFormat="1">
      <c r="A482" s="13"/>
      <c r="B482" s="230"/>
      <c r="C482" s="231"/>
      <c r="D482" s="232" t="s">
        <v>148</v>
      </c>
      <c r="E482" s="233" t="s">
        <v>1</v>
      </c>
      <c r="F482" s="234" t="s">
        <v>692</v>
      </c>
      <c r="G482" s="231"/>
      <c r="H482" s="233" t="s">
        <v>1</v>
      </c>
      <c r="I482" s="235"/>
      <c r="J482" s="231"/>
      <c r="K482" s="231"/>
      <c r="L482" s="236"/>
      <c r="M482" s="237"/>
      <c r="N482" s="238"/>
      <c r="O482" s="238"/>
      <c r="P482" s="238"/>
      <c r="Q482" s="238"/>
      <c r="R482" s="238"/>
      <c r="S482" s="238"/>
      <c r="T482" s="239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0" t="s">
        <v>148</v>
      </c>
      <c r="AU482" s="240" t="s">
        <v>86</v>
      </c>
      <c r="AV482" s="13" t="s">
        <v>84</v>
      </c>
      <c r="AW482" s="13" t="s">
        <v>32</v>
      </c>
      <c r="AX482" s="13" t="s">
        <v>76</v>
      </c>
      <c r="AY482" s="240" t="s">
        <v>139</v>
      </c>
    </row>
    <row r="483" s="14" customFormat="1">
      <c r="A483" s="14"/>
      <c r="B483" s="241"/>
      <c r="C483" s="242"/>
      <c r="D483" s="232" t="s">
        <v>148</v>
      </c>
      <c r="E483" s="243" t="s">
        <v>1</v>
      </c>
      <c r="F483" s="244" t="s">
        <v>693</v>
      </c>
      <c r="G483" s="242"/>
      <c r="H483" s="245">
        <v>4.5599999999999996</v>
      </c>
      <c r="I483" s="246"/>
      <c r="J483" s="242"/>
      <c r="K483" s="242"/>
      <c r="L483" s="247"/>
      <c r="M483" s="248"/>
      <c r="N483" s="249"/>
      <c r="O483" s="249"/>
      <c r="P483" s="249"/>
      <c r="Q483" s="249"/>
      <c r="R483" s="249"/>
      <c r="S483" s="249"/>
      <c r="T483" s="250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1" t="s">
        <v>148</v>
      </c>
      <c r="AU483" s="251" t="s">
        <v>86</v>
      </c>
      <c r="AV483" s="14" t="s">
        <v>86</v>
      </c>
      <c r="AW483" s="14" t="s">
        <v>32</v>
      </c>
      <c r="AX483" s="14" t="s">
        <v>76</v>
      </c>
      <c r="AY483" s="251" t="s">
        <v>139</v>
      </c>
    </row>
    <row r="484" s="13" customFormat="1">
      <c r="A484" s="13"/>
      <c r="B484" s="230"/>
      <c r="C484" s="231"/>
      <c r="D484" s="232" t="s">
        <v>148</v>
      </c>
      <c r="E484" s="233" t="s">
        <v>1</v>
      </c>
      <c r="F484" s="234" t="s">
        <v>694</v>
      </c>
      <c r="G484" s="231"/>
      <c r="H484" s="233" t="s">
        <v>1</v>
      </c>
      <c r="I484" s="235"/>
      <c r="J484" s="231"/>
      <c r="K484" s="231"/>
      <c r="L484" s="236"/>
      <c r="M484" s="237"/>
      <c r="N484" s="238"/>
      <c r="O484" s="238"/>
      <c r="P484" s="238"/>
      <c r="Q484" s="238"/>
      <c r="R484" s="238"/>
      <c r="S484" s="238"/>
      <c r="T484" s="239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0" t="s">
        <v>148</v>
      </c>
      <c r="AU484" s="240" t="s">
        <v>86</v>
      </c>
      <c r="AV484" s="13" t="s">
        <v>84</v>
      </c>
      <c r="AW484" s="13" t="s">
        <v>32</v>
      </c>
      <c r="AX484" s="13" t="s">
        <v>76</v>
      </c>
      <c r="AY484" s="240" t="s">
        <v>139</v>
      </c>
    </row>
    <row r="485" s="14" customFormat="1">
      <c r="A485" s="14"/>
      <c r="B485" s="241"/>
      <c r="C485" s="242"/>
      <c r="D485" s="232" t="s">
        <v>148</v>
      </c>
      <c r="E485" s="243" t="s">
        <v>1</v>
      </c>
      <c r="F485" s="244" t="s">
        <v>340</v>
      </c>
      <c r="G485" s="242"/>
      <c r="H485" s="245">
        <v>9.2400000000000002</v>
      </c>
      <c r="I485" s="246"/>
      <c r="J485" s="242"/>
      <c r="K485" s="242"/>
      <c r="L485" s="247"/>
      <c r="M485" s="248"/>
      <c r="N485" s="249"/>
      <c r="O485" s="249"/>
      <c r="P485" s="249"/>
      <c r="Q485" s="249"/>
      <c r="R485" s="249"/>
      <c r="S485" s="249"/>
      <c r="T485" s="250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1" t="s">
        <v>148</v>
      </c>
      <c r="AU485" s="251" t="s">
        <v>86</v>
      </c>
      <c r="AV485" s="14" t="s">
        <v>86</v>
      </c>
      <c r="AW485" s="14" t="s">
        <v>32</v>
      </c>
      <c r="AX485" s="14" t="s">
        <v>76</v>
      </c>
      <c r="AY485" s="251" t="s">
        <v>139</v>
      </c>
    </row>
    <row r="486" s="15" customFormat="1">
      <c r="A486" s="15"/>
      <c r="B486" s="252"/>
      <c r="C486" s="253"/>
      <c r="D486" s="232" t="s">
        <v>148</v>
      </c>
      <c r="E486" s="254" t="s">
        <v>1</v>
      </c>
      <c r="F486" s="255" t="s">
        <v>153</v>
      </c>
      <c r="G486" s="253"/>
      <c r="H486" s="256">
        <v>13.800000000000001</v>
      </c>
      <c r="I486" s="257"/>
      <c r="J486" s="253"/>
      <c r="K486" s="253"/>
      <c r="L486" s="258"/>
      <c r="M486" s="259"/>
      <c r="N486" s="260"/>
      <c r="O486" s="260"/>
      <c r="P486" s="260"/>
      <c r="Q486" s="260"/>
      <c r="R486" s="260"/>
      <c r="S486" s="260"/>
      <c r="T486" s="261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62" t="s">
        <v>148</v>
      </c>
      <c r="AU486" s="262" t="s">
        <v>86</v>
      </c>
      <c r="AV486" s="15" t="s">
        <v>146</v>
      </c>
      <c r="AW486" s="15" t="s">
        <v>32</v>
      </c>
      <c r="AX486" s="15" t="s">
        <v>84</v>
      </c>
      <c r="AY486" s="262" t="s">
        <v>139</v>
      </c>
    </row>
    <row r="487" s="2" customFormat="1" ht="16.5" customHeight="1">
      <c r="A487" s="39"/>
      <c r="B487" s="40"/>
      <c r="C487" s="216" t="s">
        <v>695</v>
      </c>
      <c r="D487" s="216" t="s">
        <v>142</v>
      </c>
      <c r="E487" s="217" t="s">
        <v>696</v>
      </c>
      <c r="F487" s="218" t="s">
        <v>697</v>
      </c>
      <c r="G487" s="219" t="s">
        <v>165</v>
      </c>
      <c r="H487" s="220">
        <v>63.960000000000001</v>
      </c>
      <c r="I487" s="221"/>
      <c r="J487" s="222">
        <f>ROUND(I487*H487,2)</f>
        <v>0</v>
      </c>
      <c r="K487" s="223"/>
      <c r="L487" s="45"/>
      <c r="M487" s="224" t="s">
        <v>1</v>
      </c>
      <c r="N487" s="225" t="s">
        <v>41</v>
      </c>
      <c r="O487" s="92"/>
      <c r="P487" s="226">
        <f>O487*H487</f>
        <v>0</v>
      </c>
      <c r="Q487" s="226">
        <v>0.016240000000000001</v>
      </c>
      <c r="R487" s="226">
        <f>Q487*H487</f>
        <v>1.0387104</v>
      </c>
      <c r="S487" s="226">
        <v>0</v>
      </c>
      <c r="T487" s="227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28" t="s">
        <v>259</v>
      </c>
      <c r="AT487" s="228" t="s">
        <v>142</v>
      </c>
      <c r="AU487" s="228" t="s">
        <v>86</v>
      </c>
      <c r="AY487" s="18" t="s">
        <v>139</v>
      </c>
      <c r="BE487" s="229">
        <f>IF(N487="základní",J487,0)</f>
        <v>0</v>
      </c>
      <c r="BF487" s="229">
        <f>IF(N487="snížená",J487,0)</f>
        <v>0</v>
      </c>
      <c r="BG487" s="229">
        <f>IF(N487="zákl. přenesená",J487,0)</f>
        <v>0</v>
      </c>
      <c r="BH487" s="229">
        <f>IF(N487="sníž. přenesená",J487,0)</f>
        <v>0</v>
      </c>
      <c r="BI487" s="229">
        <f>IF(N487="nulová",J487,0)</f>
        <v>0</v>
      </c>
      <c r="BJ487" s="18" t="s">
        <v>84</v>
      </c>
      <c r="BK487" s="229">
        <f>ROUND(I487*H487,2)</f>
        <v>0</v>
      </c>
      <c r="BL487" s="18" t="s">
        <v>259</v>
      </c>
      <c r="BM487" s="228" t="s">
        <v>698</v>
      </c>
    </row>
    <row r="488" s="14" customFormat="1">
      <c r="A488" s="14"/>
      <c r="B488" s="241"/>
      <c r="C488" s="242"/>
      <c r="D488" s="232" t="s">
        <v>148</v>
      </c>
      <c r="E488" s="243" t="s">
        <v>1</v>
      </c>
      <c r="F488" s="244" t="s">
        <v>699</v>
      </c>
      <c r="G488" s="242"/>
      <c r="H488" s="245">
        <v>63.960000000000001</v>
      </c>
      <c r="I488" s="246"/>
      <c r="J488" s="242"/>
      <c r="K488" s="242"/>
      <c r="L488" s="247"/>
      <c r="M488" s="248"/>
      <c r="N488" s="249"/>
      <c r="O488" s="249"/>
      <c r="P488" s="249"/>
      <c r="Q488" s="249"/>
      <c r="R488" s="249"/>
      <c r="S488" s="249"/>
      <c r="T488" s="250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1" t="s">
        <v>148</v>
      </c>
      <c r="AU488" s="251" t="s">
        <v>86</v>
      </c>
      <c r="AV488" s="14" t="s">
        <v>86</v>
      </c>
      <c r="AW488" s="14" t="s">
        <v>32</v>
      </c>
      <c r="AX488" s="14" t="s">
        <v>84</v>
      </c>
      <c r="AY488" s="251" t="s">
        <v>139</v>
      </c>
    </row>
    <row r="489" s="2" customFormat="1" ht="16.5" customHeight="1">
      <c r="A489" s="39"/>
      <c r="B489" s="40"/>
      <c r="C489" s="216" t="s">
        <v>700</v>
      </c>
      <c r="D489" s="216" t="s">
        <v>142</v>
      </c>
      <c r="E489" s="217" t="s">
        <v>701</v>
      </c>
      <c r="F489" s="218" t="s">
        <v>702</v>
      </c>
      <c r="G489" s="219" t="s">
        <v>165</v>
      </c>
      <c r="H489" s="220">
        <v>63.960000000000001</v>
      </c>
      <c r="I489" s="221"/>
      <c r="J489" s="222">
        <f>ROUND(I489*H489,2)</f>
        <v>0</v>
      </c>
      <c r="K489" s="223"/>
      <c r="L489" s="45"/>
      <c r="M489" s="224" t="s">
        <v>1</v>
      </c>
      <c r="N489" s="225" t="s">
        <v>41</v>
      </c>
      <c r="O489" s="92"/>
      <c r="P489" s="226">
        <f>O489*H489</f>
        <v>0</v>
      </c>
      <c r="Q489" s="226">
        <v>0.00010000000000000001</v>
      </c>
      <c r="R489" s="226">
        <f>Q489*H489</f>
        <v>0.0063960000000000006</v>
      </c>
      <c r="S489" s="226">
        <v>0</v>
      </c>
      <c r="T489" s="227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28" t="s">
        <v>259</v>
      </c>
      <c r="AT489" s="228" t="s">
        <v>142</v>
      </c>
      <c r="AU489" s="228" t="s">
        <v>86</v>
      </c>
      <c r="AY489" s="18" t="s">
        <v>139</v>
      </c>
      <c r="BE489" s="229">
        <f>IF(N489="základní",J489,0)</f>
        <v>0</v>
      </c>
      <c r="BF489" s="229">
        <f>IF(N489="snížená",J489,0)</f>
        <v>0</v>
      </c>
      <c r="BG489" s="229">
        <f>IF(N489="zákl. přenesená",J489,0)</f>
        <v>0</v>
      </c>
      <c r="BH489" s="229">
        <f>IF(N489="sníž. přenesená",J489,0)</f>
        <v>0</v>
      </c>
      <c r="BI489" s="229">
        <f>IF(N489="nulová",J489,0)</f>
        <v>0</v>
      </c>
      <c r="BJ489" s="18" t="s">
        <v>84</v>
      </c>
      <c r="BK489" s="229">
        <f>ROUND(I489*H489,2)</f>
        <v>0</v>
      </c>
      <c r="BL489" s="18" t="s">
        <v>259</v>
      </c>
      <c r="BM489" s="228" t="s">
        <v>703</v>
      </c>
    </row>
    <row r="490" s="2" customFormat="1" ht="24.15" customHeight="1">
      <c r="A490" s="39"/>
      <c r="B490" s="40"/>
      <c r="C490" s="216" t="s">
        <v>704</v>
      </c>
      <c r="D490" s="216" t="s">
        <v>142</v>
      </c>
      <c r="E490" s="217" t="s">
        <v>705</v>
      </c>
      <c r="F490" s="218" t="s">
        <v>706</v>
      </c>
      <c r="G490" s="219" t="s">
        <v>165</v>
      </c>
      <c r="H490" s="220">
        <v>206.5</v>
      </c>
      <c r="I490" s="221"/>
      <c r="J490" s="222">
        <f>ROUND(I490*H490,2)</f>
        <v>0</v>
      </c>
      <c r="K490" s="223"/>
      <c r="L490" s="45"/>
      <c r="M490" s="224" t="s">
        <v>1</v>
      </c>
      <c r="N490" s="225" t="s">
        <v>41</v>
      </c>
      <c r="O490" s="92"/>
      <c r="P490" s="226">
        <f>O490*H490</f>
        <v>0</v>
      </c>
      <c r="Q490" s="226">
        <v>0.015769999999999999</v>
      </c>
      <c r="R490" s="226">
        <f>Q490*H490</f>
        <v>3.2565049999999998</v>
      </c>
      <c r="S490" s="226">
        <v>0</v>
      </c>
      <c r="T490" s="227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8" t="s">
        <v>259</v>
      </c>
      <c r="AT490" s="228" t="s">
        <v>142</v>
      </c>
      <c r="AU490" s="228" t="s">
        <v>86</v>
      </c>
      <c r="AY490" s="18" t="s">
        <v>139</v>
      </c>
      <c r="BE490" s="229">
        <f>IF(N490="základní",J490,0)</f>
        <v>0</v>
      </c>
      <c r="BF490" s="229">
        <f>IF(N490="snížená",J490,0)</f>
        <v>0</v>
      </c>
      <c r="BG490" s="229">
        <f>IF(N490="zákl. přenesená",J490,0)</f>
        <v>0</v>
      </c>
      <c r="BH490" s="229">
        <f>IF(N490="sníž. přenesená",J490,0)</f>
        <v>0</v>
      </c>
      <c r="BI490" s="229">
        <f>IF(N490="nulová",J490,0)</f>
        <v>0</v>
      </c>
      <c r="BJ490" s="18" t="s">
        <v>84</v>
      </c>
      <c r="BK490" s="229">
        <f>ROUND(I490*H490,2)</f>
        <v>0</v>
      </c>
      <c r="BL490" s="18" t="s">
        <v>259</v>
      </c>
      <c r="BM490" s="228" t="s">
        <v>707</v>
      </c>
    </row>
    <row r="491" s="13" customFormat="1">
      <c r="A491" s="13"/>
      <c r="B491" s="230"/>
      <c r="C491" s="231"/>
      <c r="D491" s="232" t="s">
        <v>148</v>
      </c>
      <c r="E491" s="233" t="s">
        <v>1</v>
      </c>
      <c r="F491" s="234" t="s">
        <v>708</v>
      </c>
      <c r="G491" s="231"/>
      <c r="H491" s="233" t="s">
        <v>1</v>
      </c>
      <c r="I491" s="235"/>
      <c r="J491" s="231"/>
      <c r="K491" s="231"/>
      <c r="L491" s="236"/>
      <c r="M491" s="237"/>
      <c r="N491" s="238"/>
      <c r="O491" s="238"/>
      <c r="P491" s="238"/>
      <c r="Q491" s="238"/>
      <c r="R491" s="238"/>
      <c r="S491" s="238"/>
      <c r="T491" s="239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0" t="s">
        <v>148</v>
      </c>
      <c r="AU491" s="240" t="s">
        <v>86</v>
      </c>
      <c r="AV491" s="13" t="s">
        <v>84</v>
      </c>
      <c r="AW491" s="13" t="s">
        <v>32</v>
      </c>
      <c r="AX491" s="13" t="s">
        <v>76</v>
      </c>
      <c r="AY491" s="240" t="s">
        <v>139</v>
      </c>
    </row>
    <row r="492" s="13" customFormat="1">
      <c r="A492" s="13"/>
      <c r="B492" s="230"/>
      <c r="C492" s="231"/>
      <c r="D492" s="232" t="s">
        <v>148</v>
      </c>
      <c r="E492" s="233" t="s">
        <v>1</v>
      </c>
      <c r="F492" s="234" t="s">
        <v>709</v>
      </c>
      <c r="G492" s="231"/>
      <c r="H492" s="233" t="s">
        <v>1</v>
      </c>
      <c r="I492" s="235"/>
      <c r="J492" s="231"/>
      <c r="K492" s="231"/>
      <c r="L492" s="236"/>
      <c r="M492" s="237"/>
      <c r="N492" s="238"/>
      <c r="O492" s="238"/>
      <c r="P492" s="238"/>
      <c r="Q492" s="238"/>
      <c r="R492" s="238"/>
      <c r="S492" s="238"/>
      <c r="T492" s="239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0" t="s">
        <v>148</v>
      </c>
      <c r="AU492" s="240" t="s">
        <v>86</v>
      </c>
      <c r="AV492" s="13" t="s">
        <v>84</v>
      </c>
      <c r="AW492" s="13" t="s">
        <v>32</v>
      </c>
      <c r="AX492" s="13" t="s">
        <v>76</v>
      </c>
      <c r="AY492" s="240" t="s">
        <v>139</v>
      </c>
    </row>
    <row r="493" s="14" customFormat="1">
      <c r="A493" s="14"/>
      <c r="B493" s="241"/>
      <c r="C493" s="242"/>
      <c r="D493" s="232" t="s">
        <v>148</v>
      </c>
      <c r="E493" s="243" t="s">
        <v>1</v>
      </c>
      <c r="F493" s="244" t="s">
        <v>293</v>
      </c>
      <c r="G493" s="242"/>
      <c r="H493" s="245">
        <v>206.5</v>
      </c>
      <c r="I493" s="246"/>
      <c r="J493" s="242"/>
      <c r="K493" s="242"/>
      <c r="L493" s="247"/>
      <c r="M493" s="248"/>
      <c r="N493" s="249"/>
      <c r="O493" s="249"/>
      <c r="P493" s="249"/>
      <c r="Q493" s="249"/>
      <c r="R493" s="249"/>
      <c r="S493" s="249"/>
      <c r="T493" s="250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1" t="s">
        <v>148</v>
      </c>
      <c r="AU493" s="251" t="s">
        <v>86</v>
      </c>
      <c r="AV493" s="14" t="s">
        <v>86</v>
      </c>
      <c r="AW493" s="14" t="s">
        <v>32</v>
      </c>
      <c r="AX493" s="14" t="s">
        <v>84</v>
      </c>
      <c r="AY493" s="251" t="s">
        <v>139</v>
      </c>
    </row>
    <row r="494" s="2" customFormat="1" ht="16.5" customHeight="1">
      <c r="A494" s="39"/>
      <c r="B494" s="40"/>
      <c r="C494" s="216" t="s">
        <v>710</v>
      </c>
      <c r="D494" s="216" t="s">
        <v>142</v>
      </c>
      <c r="E494" s="217" t="s">
        <v>711</v>
      </c>
      <c r="F494" s="218" t="s">
        <v>712</v>
      </c>
      <c r="G494" s="219" t="s">
        <v>165</v>
      </c>
      <c r="H494" s="220">
        <v>206.5</v>
      </c>
      <c r="I494" s="221"/>
      <c r="J494" s="222">
        <f>ROUND(I494*H494,2)</f>
        <v>0</v>
      </c>
      <c r="K494" s="223"/>
      <c r="L494" s="45"/>
      <c r="M494" s="224" t="s">
        <v>1</v>
      </c>
      <c r="N494" s="225" t="s">
        <v>41</v>
      </c>
      <c r="O494" s="92"/>
      <c r="P494" s="226">
        <f>O494*H494</f>
        <v>0</v>
      </c>
      <c r="Q494" s="226">
        <v>0.00010000000000000001</v>
      </c>
      <c r="R494" s="226">
        <f>Q494*H494</f>
        <v>0.020650000000000002</v>
      </c>
      <c r="S494" s="226">
        <v>0</v>
      </c>
      <c r="T494" s="227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28" t="s">
        <v>259</v>
      </c>
      <c r="AT494" s="228" t="s">
        <v>142</v>
      </c>
      <c r="AU494" s="228" t="s">
        <v>86</v>
      </c>
      <c r="AY494" s="18" t="s">
        <v>139</v>
      </c>
      <c r="BE494" s="229">
        <f>IF(N494="základní",J494,0)</f>
        <v>0</v>
      </c>
      <c r="BF494" s="229">
        <f>IF(N494="snížená",J494,0)</f>
        <v>0</v>
      </c>
      <c r="BG494" s="229">
        <f>IF(N494="zákl. přenesená",J494,0)</f>
        <v>0</v>
      </c>
      <c r="BH494" s="229">
        <f>IF(N494="sníž. přenesená",J494,0)</f>
        <v>0</v>
      </c>
      <c r="BI494" s="229">
        <f>IF(N494="nulová",J494,0)</f>
        <v>0</v>
      </c>
      <c r="BJ494" s="18" t="s">
        <v>84</v>
      </c>
      <c r="BK494" s="229">
        <f>ROUND(I494*H494,2)</f>
        <v>0</v>
      </c>
      <c r="BL494" s="18" t="s">
        <v>259</v>
      </c>
      <c r="BM494" s="228" t="s">
        <v>713</v>
      </c>
    </row>
    <row r="495" s="2" customFormat="1" ht="24.15" customHeight="1">
      <c r="A495" s="39"/>
      <c r="B495" s="40"/>
      <c r="C495" s="216" t="s">
        <v>714</v>
      </c>
      <c r="D495" s="216" t="s">
        <v>142</v>
      </c>
      <c r="E495" s="217" t="s">
        <v>715</v>
      </c>
      <c r="F495" s="218" t="s">
        <v>716</v>
      </c>
      <c r="G495" s="219" t="s">
        <v>165</v>
      </c>
      <c r="H495" s="220">
        <v>3.2999999999999998</v>
      </c>
      <c r="I495" s="221"/>
      <c r="J495" s="222">
        <f>ROUND(I495*H495,2)</f>
        <v>0</v>
      </c>
      <c r="K495" s="223"/>
      <c r="L495" s="45"/>
      <c r="M495" s="224" t="s">
        <v>1</v>
      </c>
      <c r="N495" s="225" t="s">
        <v>41</v>
      </c>
      <c r="O495" s="92"/>
      <c r="P495" s="226">
        <f>O495*H495</f>
        <v>0</v>
      </c>
      <c r="Q495" s="226">
        <v>0</v>
      </c>
      <c r="R495" s="226">
        <f>Q495*H495</f>
        <v>0</v>
      </c>
      <c r="S495" s="226">
        <v>0.01721</v>
      </c>
      <c r="T495" s="227">
        <f>S495*H495</f>
        <v>0.056792999999999996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28" t="s">
        <v>259</v>
      </c>
      <c r="AT495" s="228" t="s">
        <v>142</v>
      </c>
      <c r="AU495" s="228" t="s">
        <v>86</v>
      </c>
      <c r="AY495" s="18" t="s">
        <v>139</v>
      </c>
      <c r="BE495" s="229">
        <f>IF(N495="základní",J495,0)</f>
        <v>0</v>
      </c>
      <c r="BF495" s="229">
        <f>IF(N495="snížená",J495,0)</f>
        <v>0</v>
      </c>
      <c r="BG495" s="229">
        <f>IF(N495="zákl. přenesená",J495,0)</f>
        <v>0</v>
      </c>
      <c r="BH495" s="229">
        <f>IF(N495="sníž. přenesená",J495,0)</f>
        <v>0</v>
      </c>
      <c r="BI495" s="229">
        <f>IF(N495="nulová",J495,0)</f>
        <v>0</v>
      </c>
      <c r="BJ495" s="18" t="s">
        <v>84</v>
      </c>
      <c r="BK495" s="229">
        <f>ROUND(I495*H495,2)</f>
        <v>0</v>
      </c>
      <c r="BL495" s="18" t="s">
        <v>259</v>
      </c>
      <c r="BM495" s="228" t="s">
        <v>717</v>
      </c>
    </row>
    <row r="496" s="13" customFormat="1">
      <c r="A496" s="13"/>
      <c r="B496" s="230"/>
      <c r="C496" s="231"/>
      <c r="D496" s="232" t="s">
        <v>148</v>
      </c>
      <c r="E496" s="233" t="s">
        <v>1</v>
      </c>
      <c r="F496" s="234" t="s">
        <v>718</v>
      </c>
      <c r="G496" s="231"/>
      <c r="H496" s="233" t="s">
        <v>1</v>
      </c>
      <c r="I496" s="235"/>
      <c r="J496" s="231"/>
      <c r="K496" s="231"/>
      <c r="L496" s="236"/>
      <c r="M496" s="237"/>
      <c r="N496" s="238"/>
      <c r="O496" s="238"/>
      <c r="P496" s="238"/>
      <c r="Q496" s="238"/>
      <c r="R496" s="238"/>
      <c r="S496" s="238"/>
      <c r="T496" s="239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0" t="s">
        <v>148</v>
      </c>
      <c r="AU496" s="240" t="s">
        <v>86</v>
      </c>
      <c r="AV496" s="13" t="s">
        <v>84</v>
      </c>
      <c r="AW496" s="13" t="s">
        <v>32</v>
      </c>
      <c r="AX496" s="13" t="s">
        <v>76</v>
      </c>
      <c r="AY496" s="240" t="s">
        <v>139</v>
      </c>
    </row>
    <row r="497" s="14" customFormat="1">
      <c r="A497" s="14"/>
      <c r="B497" s="241"/>
      <c r="C497" s="242"/>
      <c r="D497" s="232" t="s">
        <v>148</v>
      </c>
      <c r="E497" s="243" t="s">
        <v>1</v>
      </c>
      <c r="F497" s="244" t="s">
        <v>719</v>
      </c>
      <c r="G497" s="242"/>
      <c r="H497" s="245">
        <v>3.2999999999999998</v>
      </c>
      <c r="I497" s="246"/>
      <c r="J497" s="242"/>
      <c r="K497" s="242"/>
      <c r="L497" s="247"/>
      <c r="M497" s="248"/>
      <c r="N497" s="249"/>
      <c r="O497" s="249"/>
      <c r="P497" s="249"/>
      <c r="Q497" s="249"/>
      <c r="R497" s="249"/>
      <c r="S497" s="249"/>
      <c r="T497" s="250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1" t="s">
        <v>148</v>
      </c>
      <c r="AU497" s="251" t="s">
        <v>86</v>
      </c>
      <c r="AV497" s="14" t="s">
        <v>86</v>
      </c>
      <c r="AW497" s="14" t="s">
        <v>32</v>
      </c>
      <c r="AX497" s="14" t="s">
        <v>84</v>
      </c>
      <c r="AY497" s="251" t="s">
        <v>139</v>
      </c>
    </row>
    <row r="498" s="2" customFormat="1" ht="21.75" customHeight="1">
      <c r="A498" s="39"/>
      <c r="B498" s="40"/>
      <c r="C498" s="216" t="s">
        <v>720</v>
      </c>
      <c r="D498" s="216" t="s">
        <v>142</v>
      </c>
      <c r="E498" s="217" t="s">
        <v>721</v>
      </c>
      <c r="F498" s="218" t="s">
        <v>722</v>
      </c>
      <c r="G498" s="219" t="s">
        <v>238</v>
      </c>
      <c r="H498" s="220">
        <v>9.1999999999999993</v>
      </c>
      <c r="I498" s="221"/>
      <c r="J498" s="222">
        <f>ROUND(I498*H498,2)</f>
        <v>0</v>
      </c>
      <c r="K498" s="223"/>
      <c r="L498" s="45"/>
      <c r="M498" s="224" t="s">
        <v>1</v>
      </c>
      <c r="N498" s="225" t="s">
        <v>41</v>
      </c>
      <c r="O498" s="92"/>
      <c r="P498" s="226">
        <f>O498*H498</f>
        <v>0</v>
      </c>
      <c r="Q498" s="226">
        <v>0.0050299999999999997</v>
      </c>
      <c r="R498" s="226">
        <f>Q498*H498</f>
        <v>0.046275999999999991</v>
      </c>
      <c r="S498" s="226">
        <v>0</v>
      </c>
      <c r="T498" s="227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28" t="s">
        <v>259</v>
      </c>
      <c r="AT498" s="228" t="s">
        <v>142</v>
      </c>
      <c r="AU498" s="228" t="s">
        <v>86</v>
      </c>
      <c r="AY498" s="18" t="s">
        <v>139</v>
      </c>
      <c r="BE498" s="229">
        <f>IF(N498="základní",J498,0)</f>
        <v>0</v>
      </c>
      <c r="BF498" s="229">
        <f>IF(N498="snížená",J498,0)</f>
        <v>0</v>
      </c>
      <c r="BG498" s="229">
        <f>IF(N498="zákl. přenesená",J498,0)</f>
        <v>0</v>
      </c>
      <c r="BH498" s="229">
        <f>IF(N498="sníž. přenesená",J498,0)</f>
        <v>0</v>
      </c>
      <c r="BI498" s="229">
        <f>IF(N498="nulová",J498,0)</f>
        <v>0</v>
      </c>
      <c r="BJ498" s="18" t="s">
        <v>84</v>
      </c>
      <c r="BK498" s="229">
        <f>ROUND(I498*H498,2)</f>
        <v>0</v>
      </c>
      <c r="BL498" s="18" t="s">
        <v>259</v>
      </c>
      <c r="BM498" s="228" t="s">
        <v>723</v>
      </c>
    </row>
    <row r="499" s="13" customFormat="1">
      <c r="A499" s="13"/>
      <c r="B499" s="230"/>
      <c r="C499" s="231"/>
      <c r="D499" s="232" t="s">
        <v>148</v>
      </c>
      <c r="E499" s="233" t="s">
        <v>1</v>
      </c>
      <c r="F499" s="234" t="s">
        <v>724</v>
      </c>
      <c r="G499" s="231"/>
      <c r="H499" s="233" t="s">
        <v>1</v>
      </c>
      <c r="I499" s="235"/>
      <c r="J499" s="231"/>
      <c r="K499" s="231"/>
      <c r="L499" s="236"/>
      <c r="M499" s="237"/>
      <c r="N499" s="238"/>
      <c r="O499" s="238"/>
      <c r="P499" s="238"/>
      <c r="Q499" s="238"/>
      <c r="R499" s="238"/>
      <c r="S499" s="238"/>
      <c r="T499" s="239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0" t="s">
        <v>148</v>
      </c>
      <c r="AU499" s="240" t="s">
        <v>86</v>
      </c>
      <c r="AV499" s="13" t="s">
        <v>84</v>
      </c>
      <c r="AW499" s="13" t="s">
        <v>32</v>
      </c>
      <c r="AX499" s="13" t="s">
        <v>76</v>
      </c>
      <c r="AY499" s="240" t="s">
        <v>139</v>
      </c>
    </row>
    <row r="500" s="14" customFormat="1">
      <c r="A500" s="14"/>
      <c r="B500" s="241"/>
      <c r="C500" s="242"/>
      <c r="D500" s="232" t="s">
        <v>148</v>
      </c>
      <c r="E500" s="243" t="s">
        <v>1</v>
      </c>
      <c r="F500" s="244" t="s">
        <v>725</v>
      </c>
      <c r="G500" s="242"/>
      <c r="H500" s="245">
        <v>4.2000000000000002</v>
      </c>
      <c r="I500" s="246"/>
      <c r="J500" s="242"/>
      <c r="K500" s="242"/>
      <c r="L500" s="247"/>
      <c r="M500" s="248"/>
      <c r="N500" s="249"/>
      <c r="O500" s="249"/>
      <c r="P500" s="249"/>
      <c r="Q500" s="249"/>
      <c r="R500" s="249"/>
      <c r="S500" s="249"/>
      <c r="T500" s="25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1" t="s">
        <v>148</v>
      </c>
      <c r="AU500" s="251" t="s">
        <v>86</v>
      </c>
      <c r="AV500" s="14" t="s">
        <v>86</v>
      </c>
      <c r="AW500" s="14" t="s">
        <v>32</v>
      </c>
      <c r="AX500" s="14" t="s">
        <v>76</v>
      </c>
      <c r="AY500" s="251" t="s">
        <v>139</v>
      </c>
    </row>
    <row r="501" s="13" customFormat="1">
      <c r="A501" s="13"/>
      <c r="B501" s="230"/>
      <c r="C501" s="231"/>
      <c r="D501" s="232" t="s">
        <v>148</v>
      </c>
      <c r="E501" s="233" t="s">
        <v>1</v>
      </c>
      <c r="F501" s="234" t="s">
        <v>726</v>
      </c>
      <c r="G501" s="231"/>
      <c r="H501" s="233" t="s">
        <v>1</v>
      </c>
      <c r="I501" s="235"/>
      <c r="J501" s="231"/>
      <c r="K501" s="231"/>
      <c r="L501" s="236"/>
      <c r="M501" s="237"/>
      <c r="N501" s="238"/>
      <c r="O501" s="238"/>
      <c r="P501" s="238"/>
      <c r="Q501" s="238"/>
      <c r="R501" s="238"/>
      <c r="S501" s="238"/>
      <c r="T501" s="239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0" t="s">
        <v>148</v>
      </c>
      <c r="AU501" s="240" t="s">
        <v>86</v>
      </c>
      <c r="AV501" s="13" t="s">
        <v>84</v>
      </c>
      <c r="AW501" s="13" t="s">
        <v>32</v>
      </c>
      <c r="AX501" s="13" t="s">
        <v>76</v>
      </c>
      <c r="AY501" s="240" t="s">
        <v>139</v>
      </c>
    </row>
    <row r="502" s="14" customFormat="1">
      <c r="A502" s="14"/>
      <c r="B502" s="241"/>
      <c r="C502" s="242"/>
      <c r="D502" s="232" t="s">
        <v>148</v>
      </c>
      <c r="E502" s="243" t="s">
        <v>1</v>
      </c>
      <c r="F502" s="244" t="s">
        <v>727</v>
      </c>
      <c r="G502" s="242"/>
      <c r="H502" s="245">
        <v>5</v>
      </c>
      <c r="I502" s="246"/>
      <c r="J502" s="242"/>
      <c r="K502" s="242"/>
      <c r="L502" s="247"/>
      <c r="M502" s="248"/>
      <c r="N502" s="249"/>
      <c r="O502" s="249"/>
      <c r="P502" s="249"/>
      <c r="Q502" s="249"/>
      <c r="R502" s="249"/>
      <c r="S502" s="249"/>
      <c r="T502" s="250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1" t="s">
        <v>148</v>
      </c>
      <c r="AU502" s="251" t="s">
        <v>86</v>
      </c>
      <c r="AV502" s="14" t="s">
        <v>86</v>
      </c>
      <c r="AW502" s="14" t="s">
        <v>32</v>
      </c>
      <c r="AX502" s="14" t="s">
        <v>76</v>
      </c>
      <c r="AY502" s="251" t="s">
        <v>139</v>
      </c>
    </row>
    <row r="503" s="15" customFormat="1">
      <c r="A503" s="15"/>
      <c r="B503" s="252"/>
      <c r="C503" s="253"/>
      <c r="D503" s="232" t="s">
        <v>148</v>
      </c>
      <c r="E503" s="254" t="s">
        <v>1</v>
      </c>
      <c r="F503" s="255" t="s">
        <v>153</v>
      </c>
      <c r="G503" s="253"/>
      <c r="H503" s="256">
        <v>9.1999999999999993</v>
      </c>
      <c r="I503" s="257"/>
      <c r="J503" s="253"/>
      <c r="K503" s="253"/>
      <c r="L503" s="258"/>
      <c r="M503" s="259"/>
      <c r="N503" s="260"/>
      <c r="O503" s="260"/>
      <c r="P503" s="260"/>
      <c r="Q503" s="260"/>
      <c r="R503" s="260"/>
      <c r="S503" s="260"/>
      <c r="T503" s="261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62" t="s">
        <v>148</v>
      </c>
      <c r="AU503" s="262" t="s">
        <v>86</v>
      </c>
      <c r="AV503" s="15" t="s">
        <v>146</v>
      </c>
      <c r="AW503" s="15" t="s">
        <v>32</v>
      </c>
      <c r="AX503" s="15" t="s">
        <v>84</v>
      </c>
      <c r="AY503" s="262" t="s">
        <v>139</v>
      </c>
    </row>
    <row r="504" s="2" customFormat="1" ht="21.75" customHeight="1">
      <c r="A504" s="39"/>
      <c r="B504" s="40"/>
      <c r="C504" s="216" t="s">
        <v>728</v>
      </c>
      <c r="D504" s="216" t="s">
        <v>142</v>
      </c>
      <c r="E504" s="217" t="s">
        <v>729</v>
      </c>
      <c r="F504" s="218" t="s">
        <v>730</v>
      </c>
      <c r="G504" s="219" t="s">
        <v>206</v>
      </c>
      <c r="H504" s="220">
        <v>9</v>
      </c>
      <c r="I504" s="221"/>
      <c r="J504" s="222">
        <f>ROUND(I504*H504,2)</f>
        <v>0</v>
      </c>
      <c r="K504" s="223"/>
      <c r="L504" s="45"/>
      <c r="M504" s="224" t="s">
        <v>1</v>
      </c>
      <c r="N504" s="225" t="s">
        <v>41</v>
      </c>
      <c r="O504" s="92"/>
      <c r="P504" s="226">
        <f>O504*H504</f>
        <v>0</v>
      </c>
      <c r="Q504" s="226">
        <v>0.00022000000000000001</v>
      </c>
      <c r="R504" s="226">
        <f>Q504*H504</f>
        <v>0.00198</v>
      </c>
      <c r="S504" s="226">
        <v>0</v>
      </c>
      <c r="T504" s="227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28" t="s">
        <v>259</v>
      </c>
      <c r="AT504" s="228" t="s">
        <v>142</v>
      </c>
      <c r="AU504" s="228" t="s">
        <v>86</v>
      </c>
      <c r="AY504" s="18" t="s">
        <v>139</v>
      </c>
      <c r="BE504" s="229">
        <f>IF(N504="základní",J504,0)</f>
        <v>0</v>
      </c>
      <c r="BF504" s="229">
        <f>IF(N504="snížená",J504,0)</f>
        <v>0</v>
      </c>
      <c r="BG504" s="229">
        <f>IF(N504="zákl. přenesená",J504,0)</f>
        <v>0</v>
      </c>
      <c r="BH504" s="229">
        <f>IF(N504="sníž. přenesená",J504,0)</f>
        <v>0</v>
      </c>
      <c r="BI504" s="229">
        <f>IF(N504="nulová",J504,0)</f>
        <v>0</v>
      </c>
      <c r="BJ504" s="18" t="s">
        <v>84</v>
      </c>
      <c r="BK504" s="229">
        <f>ROUND(I504*H504,2)</f>
        <v>0</v>
      </c>
      <c r="BL504" s="18" t="s">
        <v>259</v>
      </c>
      <c r="BM504" s="228" t="s">
        <v>731</v>
      </c>
    </row>
    <row r="505" s="14" customFormat="1">
      <c r="A505" s="14"/>
      <c r="B505" s="241"/>
      <c r="C505" s="242"/>
      <c r="D505" s="232" t="s">
        <v>148</v>
      </c>
      <c r="E505" s="243" t="s">
        <v>1</v>
      </c>
      <c r="F505" s="244" t="s">
        <v>732</v>
      </c>
      <c r="G505" s="242"/>
      <c r="H505" s="245">
        <v>9</v>
      </c>
      <c r="I505" s="246"/>
      <c r="J505" s="242"/>
      <c r="K505" s="242"/>
      <c r="L505" s="247"/>
      <c r="M505" s="248"/>
      <c r="N505" s="249"/>
      <c r="O505" s="249"/>
      <c r="P505" s="249"/>
      <c r="Q505" s="249"/>
      <c r="R505" s="249"/>
      <c r="S505" s="249"/>
      <c r="T505" s="250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1" t="s">
        <v>148</v>
      </c>
      <c r="AU505" s="251" t="s">
        <v>86</v>
      </c>
      <c r="AV505" s="14" t="s">
        <v>86</v>
      </c>
      <c r="AW505" s="14" t="s">
        <v>32</v>
      </c>
      <c r="AX505" s="14" t="s">
        <v>84</v>
      </c>
      <c r="AY505" s="251" t="s">
        <v>139</v>
      </c>
    </row>
    <row r="506" s="2" customFormat="1" ht="33" customHeight="1">
      <c r="A506" s="39"/>
      <c r="B506" s="40"/>
      <c r="C506" s="274" t="s">
        <v>733</v>
      </c>
      <c r="D506" s="274" t="s">
        <v>283</v>
      </c>
      <c r="E506" s="275" t="s">
        <v>734</v>
      </c>
      <c r="F506" s="276" t="s">
        <v>735</v>
      </c>
      <c r="G506" s="277" t="s">
        <v>206</v>
      </c>
      <c r="H506" s="278">
        <v>6</v>
      </c>
      <c r="I506" s="279"/>
      <c r="J506" s="280">
        <f>ROUND(I506*H506,2)</f>
        <v>0</v>
      </c>
      <c r="K506" s="281"/>
      <c r="L506" s="282"/>
      <c r="M506" s="283" t="s">
        <v>1</v>
      </c>
      <c r="N506" s="284" t="s">
        <v>41</v>
      </c>
      <c r="O506" s="92"/>
      <c r="P506" s="226">
        <f>O506*H506</f>
        <v>0</v>
      </c>
      <c r="Q506" s="226">
        <v>0.012250000000000001</v>
      </c>
      <c r="R506" s="226">
        <f>Q506*H506</f>
        <v>0.07350000000000001</v>
      </c>
      <c r="S506" s="226">
        <v>0</v>
      </c>
      <c r="T506" s="227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28" t="s">
        <v>351</v>
      </c>
      <c r="AT506" s="228" t="s">
        <v>283</v>
      </c>
      <c r="AU506" s="228" t="s">
        <v>86</v>
      </c>
      <c r="AY506" s="18" t="s">
        <v>139</v>
      </c>
      <c r="BE506" s="229">
        <f>IF(N506="základní",J506,0)</f>
        <v>0</v>
      </c>
      <c r="BF506" s="229">
        <f>IF(N506="snížená",J506,0)</f>
        <v>0</v>
      </c>
      <c r="BG506" s="229">
        <f>IF(N506="zákl. přenesená",J506,0)</f>
        <v>0</v>
      </c>
      <c r="BH506" s="229">
        <f>IF(N506="sníž. přenesená",J506,0)</f>
        <v>0</v>
      </c>
      <c r="BI506" s="229">
        <f>IF(N506="nulová",J506,0)</f>
        <v>0</v>
      </c>
      <c r="BJ506" s="18" t="s">
        <v>84</v>
      </c>
      <c r="BK506" s="229">
        <f>ROUND(I506*H506,2)</f>
        <v>0</v>
      </c>
      <c r="BL506" s="18" t="s">
        <v>259</v>
      </c>
      <c r="BM506" s="228" t="s">
        <v>736</v>
      </c>
    </row>
    <row r="507" s="2" customFormat="1" ht="33" customHeight="1">
      <c r="A507" s="39"/>
      <c r="B507" s="40"/>
      <c r="C507" s="274" t="s">
        <v>737</v>
      </c>
      <c r="D507" s="274" t="s">
        <v>283</v>
      </c>
      <c r="E507" s="275" t="s">
        <v>738</v>
      </c>
      <c r="F507" s="276" t="s">
        <v>739</v>
      </c>
      <c r="G507" s="277" t="s">
        <v>206</v>
      </c>
      <c r="H507" s="278">
        <v>2</v>
      </c>
      <c r="I507" s="279"/>
      <c r="J507" s="280">
        <f>ROUND(I507*H507,2)</f>
        <v>0</v>
      </c>
      <c r="K507" s="281"/>
      <c r="L507" s="282"/>
      <c r="M507" s="283" t="s">
        <v>1</v>
      </c>
      <c r="N507" s="284" t="s">
        <v>41</v>
      </c>
      <c r="O507" s="92"/>
      <c r="P507" s="226">
        <f>O507*H507</f>
        <v>0</v>
      </c>
      <c r="Q507" s="226">
        <v>0.01272</v>
      </c>
      <c r="R507" s="226">
        <f>Q507*H507</f>
        <v>0.025440000000000001</v>
      </c>
      <c r="S507" s="226">
        <v>0</v>
      </c>
      <c r="T507" s="227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28" t="s">
        <v>351</v>
      </c>
      <c r="AT507" s="228" t="s">
        <v>283</v>
      </c>
      <c r="AU507" s="228" t="s">
        <v>86</v>
      </c>
      <c r="AY507" s="18" t="s">
        <v>139</v>
      </c>
      <c r="BE507" s="229">
        <f>IF(N507="základní",J507,0)</f>
        <v>0</v>
      </c>
      <c r="BF507" s="229">
        <f>IF(N507="snížená",J507,0)</f>
        <v>0</v>
      </c>
      <c r="BG507" s="229">
        <f>IF(N507="zákl. přenesená",J507,0)</f>
        <v>0</v>
      </c>
      <c r="BH507" s="229">
        <f>IF(N507="sníž. přenesená",J507,0)</f>
        <v>0</v>
      </c>
      <c r="BI507" s="229">
        <f>IF(N507="nulová",J507,0)</f>
        <v>0</v>
      </c>
      <c r="BJ507" s="18" t="s">
        <v>84</v>
      </c>
      <c r="BK507" s="229">
        <f>ROUND(I507*H507,2)</f>
        <v>0</v>
      </c>
      <c r="BL507" s="18" t="s">
        <v>259</v>
      </c>
      <c r="BM507" s="228" t="s">
        <v>740</v>
      </c>
    </row>
    <row r="508" s="2" customFormat="1" ht="33" customHeight="1">
      <c r="A508" s="39"/>
      <c r="B508" s="40"/>
      <c r="C508" s="274" t="s">
        <v>741</v>
      </c>
      <c r="D508" s="274" t="s">
        <v>283</v>
      </c>
      <c r="E508" s="275" t="s">
        <v>742</v>
      </c>
      <c r="F508" s="276" t="s">
        <v>743</v>
      </c>
      <c r="G508" s="277" t="s">
        <v>206</v>
      </c>
      <c r="H508" s="278">
        <v>1</v>
      </c>
      <c r="I508" s="279"/>
      <c r="J508" s="280">
        <f>ROUND(I508*H508,2)</f>
        <v>0</v>
      </c>
      <c r="K508" s="281"/>
      <c r="L508" s="282"/>
      <c r="M508" s="283" t="s">
        <v>1</v>
      </c>
      <c r="N508" s="284" t="s">
        <v>41</v>
      </c>
      <c r="O508" s="92"/>
      <c r="P508" s="226">
        <f>O508*H508</f>
        <v>0</v>
      </c>
      <c r="Q508" s="226">
        <v>0.01553</v>
      </c>
      <c r="R508" s="226">
        <f>Q508*H508</f>
        <v>0.01553</v>
      </c>
      <c r="S508" s="226">
        <v>0</v>
      </c>
      <c r="T508" s="227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28" t="s">
        <v>351</v>
      </c>
      <c r="AT508" s="228" t="s">
        <v>283</v>
      </c>
      <c r="AU508" s="228" t="s">
        <v>86</v>
      </c>
      <c r="AY508" s="18" t="s">
        <v>139</v>
      </c>
      <c r="BE508" s="229">
        <f>IF(N508="základní",J508,0)</f>
        <v>0</v>
      </c>
      <c r="BF508" s="229">
        <f>IF(N508="snížená",J508,0)</f>
        <v>0</v>
      </c>
      <c r="BG508" s="229">
        <f>IF(N508="zákl. přenesená",J508,0)</f>
        <v>0</v>
      </c>
      <c r="BH508" s="229">
        <f>IF(N508="sníž. přenesená",J508,0)</f>
        <v>0</v>
      </c>
      <c r="BI508" s="229">
        <f>IF(N508="nulová",J508,0)</f>
        <v>0</v>
      </c>
      <c r="BJ508" s="18" t="s">
        <v>84</v>
      </c>
      <c r="BK508" s="229">
        <f>ROUND(I508*H508,2)</f>
        <v>0</v>
      </c>
      <c r="BL508" s="18" t="s">
        <v>259</v>
      </c>
      <c r="BM508" s="228" t="s">
        <v>744</v>
      </c>
    </row>
    <row r="509" s="2" customFormat="1" ht="21.75" customHeight="1">
      <c r="A509" s="39"/>
      <c r="B509" s="40"/>
      <c r="C509" s="216" t="s">
        <v>745</v>
      </c>
      <c r="D509" s="216" t="s">
        <v>142</v>
      </c>
      <c r="E509" s="217" t="s">
        <v>746</v>
      </c>
      <c r="F509" s="218" t="s">
        <v>747</v>
      </c>
      <c r="G509" s="219" t="s">
        <v>206</v>
      </c>
      <c r="H509" s="220">
        <v>2</v>
      </c>
      <c r="I509" s="221"/>
      <c r="J509" s="222">
        <f>ROUND(I509*H509,2)</f>
        <v>0</v>
      </c>
      <c r="K509" s="223"/>
      <c r="L509" s="45"/>
      <c r="M509" s="224" t="s">
        <v>1</v>
      </c>
      <c r="N509" s="225" t="s">
        <v>41</v>
      </c>
      <c r="O509" s="92"/>
      <c r="P509" s="226">
        <f>O509*H509</f>
        <v>0</v>
      </c>
      <c r="Q509" s="226">
        <v>0.00022000000000000001</v>
      </c>
      <c r="R509" s="226">
        <f>Q509*H509</f>
        <v>0.00044000000000000002</v>
      </c>
      <c r="S509" s="226">
        <v>0</v>
      </c>
      <c r="T509" s="227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8" t="s">
        <v>259</v>
      </c>
      <c r="AT509" s="228" t="s">
        <v>142</v>
      </c>
      <c r="AU509" s="228" t="s">
        <v>86</v>
      </c>
      <c r="AY509" s="18" t="s">
        <v>139</v>
      </c>
      <c r="BE509" s="229">
        <f>IF(N509="základní",J509,0)</f>
        <v>0</v>
      </c>
      <c r="BF509" s="229">
        <f>IF(N509="snížená",J509,0)</f>
        <v>0</v>
      </c>
      <c r="BG509" s="229">
        <f>IF(N509="zákl. přenesená",J509,0)</f>
        <v>0</v>
      </c>
      <c r="BH509" s="229">
        <f>IF(N509="sníž. přenesená",J509,0)</f>
        <v>0</v>
      </c>
      <c r="BI509" s="229">
        <f>IF(N509="nulová",J509,0)</f>
        <v>0</v>
      </c>
      <c r="BJ509" s="18" t="s">
        <v>84</v>
      </c>
      <c r="BK509" s="229">
        <f>ROUND(I509*H509,2)</f>
        <v>0</v>
      </c>
      <c r="BL509" s="18" t="s">
        <v>259</v>
      </c>
      <c r="BM509" s="228" t="s">
        <v>748</v>
      </c>
    </row>
    <row r="510" s="14" customFormat="1">
      <c r="A510" s="14"/>
      <c r="B510" s="241"/>
      <c r="C510" s="242"/>
      <c r="D510" s="232" t="s">
        <v>148</v>
      </c>
      <c r="E510" s="243" t="s">
        <v>1</v>
      </c>
      <c r="F510" s="244" t="s">
        <v>749</v>
      </c>
      <c r="G510" s="242"/>
      <c r="H510" s="245">
        <v>2</v>
      </c>
      <c r="I510" s="246"/>
      <c r="J510" s="242"/>
      <c r="K510" s="242"/>
      <c r="L510" s="247"/>
      <c r="M510" s="248"/>
      <c r="N510" s="249"/>
      <c r="O510" s="249"/>
      <c r="P510" s="249"/>
      <c r="Q510" s="249"/>
      <c r="R510" s="249"/>
      <c r="S510" s="249"/>
      <c r="T510" s="250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1" t="s">
        <v>148</v>
      </c>
      <c r="AU510" s="251" t="s">
        <v>86</v>
      </c>
      <c r="AV510" s="14" t="s">
        <v>86</v>
      </c>
      <c r="AW510" s="14" t="s">
        <v>32</v>
      </c>
      <c r="AX510" s="14" t="s">
        <v>84</v>
      </c>
      <c r="AY510" s="251" t="s">
        <v>139</v>
      </c>
    </row>
    <row r="511" s="2" customFormat="1" ht="37.8" customHeight="1">
      <c r="A511" s="39"/>
      <c r="B511" s="40"/>
      <c r="C511" s="274" t="s">
        <v>750</v>
      </c>
      <c r="D511" s="274" t="s">
        <v>283</v>
      </c>
      <c r="E511" s="275" t="s">
        <v>751</v>
      </c>
      <c r="F511" s="276" t="s">
        <v>752</v>
      </c>
      <c r="G511" s="277" t="s">
        <v>206</v>
      </c>
      <c r="H511" s="278">
        <v>1</v>
      </c>
      <c r="I511" s="279"/>
      <c r="J511" s="280">
        <f>ROUND(I511*H511,2)</f>
        <v>0</v>
      </c>
      <c r="K511" s="281"/>
      <c r="L511" s="282"/>
      <c r="M511" s="283" t="s">
        <v>1</v>
      </c>
      <c r="N511" s="284" t="s">
        <v>41</v>
      </c>
      <c r="O511" s="92"/>
      <c r="P511" s="226">
        <f>O511*H511</f>
        <v>0</v>
      </c>
      <c r="Q511" s="226">
        <v>0.01524</v>
      </c>
      <c r="R511" s="226">
        <f>Q511*H511</f>
        <v>0.01524</v>
      </c>
      <c r="S511" s="226">
        <v>0</v>
      </c>
      <c r="T511" s="227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8" t="s">
        <v>351</v>
      </c>
      <c r="AT511" s="228" t="s">
        <v>283</v>
      </c>
      <c r="AU511" s="228" t="s">
        <v>86</v>
      </c>
      <c r="AY511" s="18" t="s">
        <v>139</v>
      </c>
      <c r="BE511" s="229">
        <f>IF(N511="základní",J511,0)</f>
        <v>0</v>
      </c>
      <c r="BF511" s="229">
        <f>IF(N511="snížená",J511,0)</f>
        <v>0</v>
      </c>
      <c r="BG511" s="229">
        <f>IF(N511="zákl. přenesená",J511,0)</f>
        <v>0</v>
      </c>
      <c r="BH511" s="229">
        <f>IF(N511="sníž. přenesená",J511,0)</f>
        <v>0</v>
      </c>
      <c r="BI511" s="229">
        <f>IF(N511="nulová",J511,0)</f>
        <v>0</v>
      </c>
      <c r="BJ511" s="18" t="s">
        <v>84</v>
      </c>
      <c r="BK511" s="229">
        <f>ROUND(I511*H511,2)</f>
        <v>0</v>
      </c>
      <c r="BL511" s="18" t="s">
        <v>259</v>
      </c>
      <c r="BM511" s="228" t="s">
        <v>753</v>
      </c>
    </row>
    <row r="512" s="2" customFormat="1" ht="37.8" customHeight="1">
      <c r="A512" s="39"/>
      <c r="B512" s="40"/>
      <c r="C512" s="274" t="s">
        <v>754</v>
      </c>
      <c r="D512" s="274" t="s">
        <v>283</v>
      </c>
      <c r="E512" s="275" t="s">
        <v>755</v>
      </c>
      <c r="F512" s="276" t="s">
        <v>756</v>
      </c>
      <c r="G512" s="277" t="s">
        <v>206</v>
      </c>
      <c r="H512" s="278">
        <v>1</v>
      </c>
      <c r="I512" s="279"/>
      <c r="J512" s="280">
        <f>ROUND(I512*H512,2)</f>
        <v>0</v>
      </c>
      <c r="K512" s="281"/>
      <c r="L512" s="282"/>
      <c r="M512" s="283" t="s">
        <v>1</v>
      </c>
      <c r="N512" s="284" t="s">
        <v>41</v>
      </c>
      <c r="O512" s="92"/>
      <c r="P512" s="226">
        <f>O512*H512</f>
        <v>0</v>
      </c>
      <c r="Q512" s="226">
        <v>0.018679999999999999</v>
      </c>
      <c r="R512" s="226">
        <f>Q512*H512</f>
        <v>0.018679999999999999</v>
      </c>
      <c r="S512" s="226">
        <v>0</v>
      </c>
      <c r="T512" s="227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28" t="s">
        <v>351</v>
      </c>
      <c r="AT512" s="228" t="s">
        <v>283</v>
      </c>
      <c r="AU512" s="228" t="s">
        <v>86</v>
      </c>
      <c r="AY512" s="18" t="s">
        <v>139</v>
      </c>
      <c r="BE512" s="229">
        <f>IF(N512="základní",J512,0)</f>
        <v>0</v>
      </c>
      <c r="BF512" s="229">
        <f>IF(N512="snížená",J512,0)</f>
        <v>0</v>
      </c>
      <c r="BG512" s="229">
        <f>IF(N512="zákl. přenesená",J512,0)</f>
        <v>0</v>
      </c>
      <c r="BH512" s="229">
        <f>IF(N512="sníž. přenesená",J512,0)</f>
        <v>0</v>
      </c>
      <c r="BI512" s="229">
        <f>IF(N512="nulová",J512,0)</f>
        <v>0</v>
      </c>
      <c r="BJ512" s="18" t="s">
        <v>84</v>
      </c>
      <c r="BK512" s="229">
        <f>ROUND(I512*H512,2)</f>
        <v>0</v>
      </c>
      <c r="BL512" s="18" t="s">
        <v>259</v>
      </c>
      <c r="BM512" s="228" t="s">
        <v>757</v>
      </c>
    </row>
    <row r="513" s="2" customFormat="1" ht="24.15" customHeight="1">
      <c r="A513" s="39"/>
      <c r="B513" s="40"/>
      <c r="C513" s="216" t="s">
        <v>758</v>
      </c>
      <c r="D513" s="216" t="s">
        <v>142</v>
      </c>
      <c r="E513" s="217" t="s">
        <v>759</v>
      </c>
      <c r="F513" s="218" t="s">
        <v>760</v>
      </c>
      <c r="G513" s="219" t="s">
        <v>156</v>
      </c>
      <c r="H513" s="220">
        <v>7.9000000000000004</v>
      </c>
      <c r="I513" s="221"/>
      <c r="J513" s="222">
        <f>ROUND(I513*H513,2)</f>
        <v>0</v>
      </c>
      <c r="K513" s="223"/>
      <c r="L513" s="45"/>
      <c r="M513" s="224" t="s">
        <v>1</v>
      </c>
      <c r="N513" s="225" t="s">
        <v>41</v>
      </c>
      <c r="O513" s="92"/>
      <c r="P513" s="226">
        <f>O513*H513</f>
        <v>0</v>
      </c>
      <c r="Q513" s="226">
        <v>0</v>
      </c>
      <c r="R513" s="226">
        <f>Q513*H513</f>
        <v>0</v>
      </c>
      <c r="S513" s="226">
        <v>0</v>
      </c>
      <c r="T513" s="227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28" t="s">
        <v>259</v>
      </c>
      <c r="AT513" s="228" t="s">
        <v>142</v>
      </c>
      <c r="AU513" s="228" t="s">
        <v>86</v>
      </c>
      <c r="AY513" s="18" t="s">
        <v>139</v>
      </c>
      <c r="BE513" s="229">
        <f>IF(N513="základní",J513,0)</f>
        <v>0</v>
      </c>
      <c r="BF513" s="229">
        <f>IF(N513="snížená",J513,0)</f>
        <v>0</v>
      </c>
      <c r="BG513" s="229">
        <f>IF(N513="zákl. přenesená",J513,0)</f>
        <v>0</v>
      </c>
      <c r="BH513" s="229">
        <f>IF(N513="sníž. přenesená",J513,0)</f>
        <v>0</v>
      </c>
      <c r="BI513" s="229">
        <f>IF(N513="nulová",J513,0)</f>
        <v>0</v>
      </c>
      <c r="BJ513" s="18" t="s">
        <v>84</v>
      </c>
      <c r="BK513" s="229">
        <f>ROUND(I513*H513,2)</f>
        <v>0</v>
      </c>
      <c r="BL513" s="18" t="s">
        <v>259</v>
      </c>
      <c r="BM513" s="228" t="s">
        <v>761</v>
      </c>
    </row>
    <row r="514" s="12" customFormat="1" ht="22.8" customHeight="1">
      <c r="A514" s="12"/>
      <c r="B514" s="200"/>
      <c r="C514" s="201"/>
      <c r="D514" s="202" t="s">
        <v>75</v>
      </c>
      <c r="E514" s="214" t="s">
        <v>762</v>
      </c>
      <c r="F514" s="214" t="s">
        <v>763</v>
      </c>
      <c r="G514" s="201"/>
      <c r="H514" s="201"/>
      <c r="I514" s="204"/>
      <c r="J514" s="215">
        <f>BK514</f>
        <v>0</v>
      </c>
      <c r="K514" s="201"/>
      <c r="L514" s="206"/>
      <c r="M514" s="207"/>
      <c r="N514" s="208"/>
      <c r="O514" s="208"/>
      <c r="P514" s="209">
        <f>SUM(P515:P517)</f>
        <v>0</v>
      </c>
      <c r="Q514" s="208"/>
      <c r="R514" s="209">
        <f>SUM(R515:R517)</f>
        <v>0.029507500000000002</v>
      </c>
      <c r="S514" s="208"/>
      <c r="T514" s="210">
        <f>SUM(T515:T517)</f>
        <v>0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11" t="s">
        <v>86</v>
      </c>
      <c r="AT514" s="212" t="s">
        <v>75</v>
      </c>
      <c r="AU514" s="212" t="s">
        <v>84</v>
      </c>
      <c r="AY514" s="211" t="s">
        <v>139</v>
      </c>
      <c r="BK514" s="213">
        <f>SUM(BK515:BK517)</f>
        <v>0</v>
      </c>
    </row>
    <row r="515" s="2" customFormat="1" ht="24.15" customHeight="1">
      <c r="A515" s="39"/>
      <c r="B515" s="40"/>
      <c r="C515" s="216" t="s">
        <v>764</v>
      </c>
      <c r="D515" s="216" t="s">
        <v>142</v>
      </c>
      <c r="E515" s="217" t="s">
        <v>765</v>
      </c>
      <c r="F515" s="218" t="s">
        <v>766</v>
      </c>
      <c r="G515" s="219" t="s">
        <v>238</v>
      </c>
      <c r="H515" s="220">
        <v>9.25</v>
      </c>
      <c r="I515" s="221"/>
      <c r="J515" s="222">
        <f>ROUND(I515*H515,2)</f>
        <v>0</v>
      </c>
      <c r="K515" s="223"/>
      <c r="L515" s="45"/>
      <c r="M515" s="224" t="s">
        <v>1</v>
      </c>
      <c r="N515" s="225" t="s">
        <v>41</v>
      </c>
      <c r="O515" s="92"/>
      <c r="P515" s="226">
        <f>O515*H515</f>
        <v>0</v>
      </c>
      <c r="Q515" s="226">
        <v>0.0031900000000000001</v>
      </c>
      <c r="R515" s="226">
        <f>Q515*H515</f>
        <v>0.029507500000000002</v>
      </c>
      <c r="S515" s="226">
        <v>0</v>
      </c>
      <c r="T515" s="227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8" t="s">
        <v>259</v>
      </c>
      <c r="AT515" s="228" t="s">
        <v>142</v>
      </c>
      <c r="AU515" s="228" t="s">
        <v>86</v>
      </c>
      <c r="AY515" s="18" t="s">
        <v>139</v>
      </c>
      <c r="BE515" s="229">
        <f>IF(N515="základní",J515,0)</f>
        <v>0</v>
      </c>
      <c r="BF515" s="229">
        <f>IF(N515="snížená",J515,0)</f>
        <v>0</v>
      </c>
      <c r="BG515" s="229">
        <f>IF(N515="zákl. přenesená",J515,0)</f>
        <v>0</v>
      </c>
      <c r="BH515" s="229">
        <f>IF(N515="sníž. přenesená",J515,0)</f>
        <v>0</v>
      </c>
      <c r="BI515" s="229">
        <f>IF(N515="nulová",J515,0)</f>
        <v>0</v>
      </c>
      <c r="BJ515" s="18" t="s">
        <v>84</v>
      </c>
      <c r="BK515" s="229">
        <f>ROUND(I515*H515,2)</f>
        <v>0</v>
      </c>
      <c r="BL515" s="18" t="s">
        <v>259</v>
      </c>
      <c r="BM515" s="228" t="s">
        <v>767</v>
      </c>
    </row>
    <row r="516" s="14" customFormat="1">
      <c r="A516" s="14"/>
      <c r="B516" s="241"/>
      <c r="C516" s="242"/>
      <c r="D516" s="232" t="s">
        <v>148</v>
      </c>
      <c r="E516" s="243" t="s">
        <v>1</v>
      </c>
      <c r="F516" s="244" t="s">
        <v>768</v>
      </c>
      <c r="G516" s="242"/>
      <c r="H516" s="245">
        <v>9.25</v>
      </c>
      <c r="I516" s="246"/>
      <c r="J516" s="242"/>
      <c r="K516" s="242"/>
      <c r="L516" s="247"/>
      <c r="M516" s="248"/>
      <c r="N516" s="249"/>
      <c r="O516" s="249"/>
      <c r="P516" s="249"/>
      <c r="Q516" s="249"/>
      <c r="R516" s="249"/>
      <c r="S516" s="249"/>
      <c r="T516" s="250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1" t="s">
        <v>148</v>
      </c>
      <c r="AU516" s="251" t="s">
        <v>86</v>
      </c>
      <c r="AV516" s="14" t="s">
        <v>86</v>
      </c>
      <c r="AW516" s="14" t="s">
        <v>32</v>
      </c>
      <c r="AX516" s="14" t="s">
        <v>84</v>
      </c>
      <c r="AY516" s="251" t="s">
        <v>139</v>
      </c>
    </row>
    <row r="517" s="2" customFormat="1" ht="24.15" customHeight="1">
      <c r="A517" s="39"/>
      <c r="B517" s="40"/>
      <c r="C517" s="216" t="s">
        <v>769</v>
      </c>
      <c r="D517" s="216" t="s">
        <v>142</v>
      </c>
      <c r="E517" s="217" t="s">
        <v>770</v>
      </c>
      <c r="F517" s="218" t="s">
        <v>771</v>
      </c>
      <c r="G517" s="219" t="s">
        <v>156</v>
      </c>
      <c r="H517" s="220">
        <v>0.029999999999999999</v>
      </c>
      <c r="I517" s="221"/>
      <c r="J517" s="222">
        <f>ROUND(I517*H517,2)</f>
        <v>0</v>
      </c>
      <c r="K517" s="223"/>
      <c r="L517" s="45"/>
      <c r="M517" s="224" t="s">
        <v>1</v>
      </c>
      <c r="N517" s="225" t="s">
        <v>41</v>
      </c>
      <c r="O517" s="92"/>
      <c r="P517" s="226">
        <f>O517*H517</f>
        <v>0</v>
      </c>
      <c r="Q517" s="226">
        <v>0</v>
      </c>
      <c r="R517" s="226">
        <f>Q517*H517</f>
        <v>0</v>
      </c>
      <c r="S517" s="226">
        <v>0</v>
      </c>
      <c r="T517" s="227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28" t="s">
        <v>259</v>
      </c>
      <c r="AT517" s="228" t="s">
        <v>142</v>
      </c>
      <c r="AU517" s="228" t="s">
        <v>86</v>
      </c>
      <c r="AY517" s="18" t="s">
        <v>139</v>
      </c>
      <c r="BE517" s="229">
        <f>IF(N517="základní",J517,0)</f>
        <v>0</v>
      </c>
      <c r="BF517" s="229">
        <f>IF(N517="snížená",J517,0)</f>
        <v>0</v>
      </c>
      <c r="BG517" s="229">
        <f>IF(N517="zákl. přenesená",J517,0)</f>
        <v>0</v>
      </c>
      <c r="BH517" s="229">
        <f>IF(N517="sníž. přenesená",J517,0)</f>
        <v>0</v>
      </c>
      <c r="BI517" s="229">
        <f>IF(N517="nulová",J517,0)</f>
        <v>0</v>
      </c>
      <c r="BJ517" s="18" t="s">
        <v>84</v>
      </c>
      <c r="BK517" s="229">
        <f>ROUND(I517*H517,2)</f>
        <v>0</v>
      </c>
      <c r="BL517" s="18" t="s">
        <v>259</v>
      </c>
      <c r="BM517" s="228" t="s">
        <v>772</v>
      </c>
    </row>
    <row r="518" s="12" customFormat="1" ht="22.8" customHeight="1">
      <c r="A518" s="12"/>
      <c r="B518" s="200"/>
      <c r="C518" s="201"/>
      <c r="D518" s="202" t="s">
        <v>75</v>
      </c>
      <c r="E518" s="214" t="s">
        <v>773</v>
      </c>
      <c r="F518" s="214" t="s">
        <v>774</v>
      </c>
      <c r="G518" s="201"/>
      <c r="H518" s="201"/>
      <c r="I518" s="204"/>
      <c r="J518" s="215">
        <f>BK518</f>
        <v>0</v>
      </c>
      <c r="K518" s="201"/>
      <c r="L518" s="206"/>
      <c r="M518" s="207"/>
      <c r="N518" s="208"/>
      <c r="O518" s="208"/>
      <c r="P518" s="209">
        <f>SUM(P519:P571)</f>
        <v>0</v>
      </c>
      <c r="Q518" s="208"/>
      <c r="R518" s="209">
        <f>SUM(R519:R571)</f>
        <v>1.191576</v>
      </c>
      <c r="S518" s="208"/>
      <c r="T518" s="210">
        <f>SUM(T519:T571)</f>
        <v>0.6611999999999999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11" t="s">
        <v>86</v>
      </c>
      <c r="AT518" s="212" t="s">
        <v>75</v>
      </c>
      <c r="AU518" s="212" t="s">
        <v>84</v>
      </c>
      <c r="AY518" s="211" t="s">
        <v>139</v>
      </c>
      <c r="BK518" s="213">
        <f>SUM(BK519:BK571)</f>
        <v>0</v>
      </c>
    </row>
    <row r="519" s="2" customFormat="1" ht="55.5" customHeight="1">
      <c r="A519" s="39"/>
      <c r="B519" s="40"/>
      <c r="C519" s="216" t="s">
        <v>775</v>
      </c>
      <c r="D519" s="216" t="s">
        <v>142</v>
      </c>
      <c r="E519" s="217" t="s">
        <v>776</v>
      </c>
      <c r="F519" s="218" t="s">
        <v>777</v>
      </c>
      <c r="G519" s="219" t="s">
        <v>165</v>
      </c>
      <c r="H519" s="220">
        <v>6.6150000000000002</v>
      </c>
      <c r="I519" s="221"/>
      <c r="J519" s="222">
        <f>ROUND(I519*H519,2)</f>
        <v>0</v>
      </c>
      <c r="K519" s="223"/>
      <c r="L519" s="45"/>
      <c r="M519" s="224" t="s">
        <v>1</v>
      </c>
      <c r="N519" s="225" t="s">
        <v>41</v>
      </c>
      <c r="O519" s="92"/>
      <c r="P519" s="226">
        <f>O519*H519</f>
        <v>0</v>
      </c>
      <c r="Q519" s="226">
        <v>0.036400000000000002</v>
      </c>
      <c r="R519" s="226">
        <f>Q519*H519</f>
        <v>0.24078600000000003</v>
      </c>
      <c r="S519" s="226">
        <v>0</v>
      </c>
      <c r="T519" s="227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28" t="s">
        <v>259</v>
      </c>
      <c r="AT519" s="228" t="s">
        <v>142</v>
      </c>
      <c r="AU519" s="228" t="s">
        <v>86</v>
      </c>
      <c r="AY519" s="18" t="s">
        <v>139</v>
      </c>
      <c r="BE519" s="229">
        <f>IF(N519="základní",J519,0)</f>
        <v>0</v>
      </c>
      <c r="BF519" s="229">
        <f>IF(N519="snížená",J519,0)</f>
        <v>0</v>
      </c>
      <c r="BG519" s="229">
        <f>IF(N519="zákl. přenesená",J519,0)</f>
        <v>0</v>
      </c>
      <c r="BH519" s="229">
        <f>IF(N519="sníž. přenesená",J519,0)</f>
        <v>0</v>
      </c>
      <c r="BI519" s="229">
        <f>IF(N519="nulová",J519,0)</f>
        <v>0</v>
      </c>
      <c r="BJ519" s="18" t="s">
        <v>84</v>
      </c>
      <c r="BK519" s="229">
        <f>ROUND(I519*H519,2)</f>
        <v>0</v>
      </c>
      <c r="BL519" s="18" t="s">
        <v>259</v>
      </c>
      <c r="BM519" s="228" t="s">
        <v>778</v>
      </c>
    </row>
    <row r="520" s="14" customFormat="1">
      <c r="A520" s="14"/>
      <c r="B520" s="241"/>
      <c r="C520" s="242"/>
      <c r="D520" s="232" t="s">
        <v>148</v>
      </c>
      <c r="E520" s="243" t="s">
        <v>1</v>
      </c>
      <c r="F520" s="244" t="s">
        <v>779</v>
      </c>
      <c r="G520" s="242"/>
      <c r="H520" s="245">
        <v>6.6150000000000002</v>
      </c>
      <c r="I520" s="246"/>
      <c r="J520" s="242"/>
      <c r="K520" s="242"/>
      <c r="L520" s="247"/>
      <c r="M520" s="248"/>
      <c r="N520" s="249"/>
      <c r="O520" s="249"/>
      <c r="P520" s="249"/>
      <c r="Q520" s="249"/>
      <c r="R520" s="249"/>
      <c r="S520" s="249"/>
      <c r="T520" s="250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1" t="s">
        <v>148</v>
      </c>
      <c r="AU520" s="251" t="s">
        <v>86</v>
      </c>
      <c r="AV520" s="14" t="s">
        <v>86</v>
      </c>
      <c r="AW520" s="14" t="s">
        <v>32</v>
      </c>
      <c r="AX520" s="14" t="s">
        <v>84</v>
      </c>
      <c r="AY520" s="251" t="s">
        <v>139</v>
      </c>
    </row>
    <row r="521" s="2" customFormat="1" ht="24.15" customHeight="1">
      <c r="A521" s="39"/>
      <c r="B521" s="40"/>
      <c r="C521" s="216" t="s">
        <v>780</v>
      </c>
      <c r="D521" s="216" t="s">
        <v>142</v>
      </c>
      <c r="E521" s="217" t="s">
        <v>781</v>
      </c>
      <c r="F521" s="218" t="s">
        <v>782</v>
      </c>
      <c r="G521" s="219" t="s">
        <v>165</v>
      </c>
      <c r="H521" s="220">
        <v>10.800000000000001</v>
      </c>
      <c r="I521" s="221"/>
      <c r="J521" s="222">
        <f>ROUND(I521*H521,2)</f>
        <v>0</v>
      </c>
      <c r="K521" s="223"/>
      <c r="L521" s="45"/>
      <c r="M521" s="224" t="s">
        <v>1</v>
      </c>
      <c r="N521" s="225" t="s">
        <v>41</v>
      </c>
      <c r="O521" s="92"/>
      <c r="P521" s="226">
        <f>O521*H521</f>
        <v>0</v>
      </c>
      <c r="Q521" s="226">
        <v>0.00025999999999999998</v>
      </c>
      <c r="R521" s="226">
        <f>Q521*H521</f>
        <v>0.0028079999999999997</v>
      </c>
      <c r="S521" s="226">
        <v>0</v>
      </c>
      <c r="T521" s="227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28" t="s">
        <v>259</v>
      </c>
      <c r="AT521" s="228" t="s">
        <v>142</v>
      </c>
      <c r="AU521" s="228" t="s">
        <v>86</v>
      </c>
      <c r="AY521" s="18" t="s">
        <v>139</v>
      </c>
      <c r="BE521" s="229">
        <f>IF(N521="základní",J521,0)</f>
        <v>0</v>
      </c>
      <c r="BF521" s="229">
        <f>IF(N521="snížená",J521,0)</f>
        <v>0</v>
      </c>
      <c r="BG521" s="229">
        <f>IF(N521="zákl. přenesená",J521,0)</f>
        <v>0</v>
      </c>
      <c r="BH521" s="229">
        <f>IF(N521="sníž. přenesená",J521,0)</f>
        <v>0</v>
      </c>
      <c r="BI521" s="229">
        <f>IF(N521="nulová",J521,0)</f>
        <v>0</v>
      </c>
      <c r="BJ521" s="18" t="s">
        <v>84</v>
      </c>
      <c r="BK521" s="229">
        <f>ROUND(I521*H521,2)</f>
        <v>0</v>
      </c>
      <c r="BL521" s="18" t="s">
        <v>259</v>
      </c>
      <c r="BM521" s="228" t="s">
        <v>783</v>
      </c>
    </row>
    <row r="522" s="14" customFormat="1">
      <c r="A522" s="14"/>
      <c r="B522" s="241"/>
      <c r="C522" s="242"/>
      <c r="D522" s="232" t="s">
        <v>148</v>
      </c>
      <c r="E522" s="243" t="s">
        <v>1</v>
      </c>
      <c r="F522" s="244" t="s">
        <v>363</v>
      </c>
      <c r="G522" s="242"/>
      <c r="H522" s="245">
        <v>10.800000000000001</v>
      </c>
      <c r="I522" s="246"/>
      <c r="J522" s="242"/>
      <c r="K522" s="242"/>
      <c r="L522" s="247"/>
      <c r="M522" s="248"/>
      <c r="N522" s="249"/>
      <c r="O522" s="249"/>
      <c r="P522" s="249"/>
      <c r="Q522" s="249"/>
      <c r="R522" s="249"/>
      <c r="S522" s="249"/>
      <c r="T522" s="250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1" t="s">
        <v>148</v>
      </c>
      <c r="AU522" s="251" t="s">
        <v>86</v>
      </c>
      <c r="AV522" s="14" t="s">
        <v>86</v>
      </c>
      <c r="AW522" s="14" t="s">
        <v>32</v>
      </c>
      <c r="AX522" s="14" t="s">
        <v>84</v>
      </c>
      <c r="AY522" s="251" t="s">
        <v>139</v>
      </c>
    </row>
    <row r="523" s="2" customFormat="1" ht="24.15" customHeight="1">
      <c r="A523" s="39"/>
      <c r="B523" s="40"/>
      <c r="C523" s="274" t="s">
        <v>784</v>
      </c>
      <c r="D523" s="274" t="s">
        <v>283</v>
      </c>
      <c r="E523" s="275" t="s">
        <v>785</v>
      </c>
      <c r="F523" s="276" t="s">
        <v>786</v>
      </c>
      <c r="G523" s="277" t="s">
        <v>165</v>
      </c>
      <c r="H523" s="278">
        <v>10.800000000000001</v>
      </c>
      <c r="I523" s="279"/>
      <c r="J523" s="280">
        <f>ROUND(I523*H523,2)</f>
        <v>0</v>
      </c>
      <c r="K523" s="281"/>
      <c r="L523" s="282"/>
      <c r="M523" s="283" t="s">
        <v>1</v>
      </c>
      <c r="N523" s="284" t="s">
        <v>41</v>
      </c>
      <c r="O523" s="92"/>
      <c r="P523" s="226">
        <f>O523*H523</f>
        <v>0</v>
      </c>
      <c r="Q523" s="226">
        <v>0.036810000000000002</v>
      </c>
      <c r="R523" s="226">
        <f>Q523*H523</f>
        <v>0.39754800000000007</v>
      </c>
      <c r="S523" s="226">
        <v>0</v>
      </c>
      <c r="T523" s="227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28" t="s">
        <v>351</v>
      </c>
      <c r="AT523" s="228" t="s">
        <v>283</v>
      </c>
      <c r="AU523" s="228" t="s">
        <v>86</v>
      </c>
      <c r="AY523" s="18" t="s">
        <v>139</v>
      </c>
      <c r="BE523" s="229">
        <f>IF(N523="základní",J523,0)</f>
        <v>0</v>
      </c>
      <c r="BF523" s="229">
        <f>IF(N523="snížená",J523,0)</f>
        <v>0</v>
      </c>
      <c r="BG523" s="229">
        <f>IF(N523="zákl. přenesená",J523,0)</f>
        <v>0</v>
      </c>
      <c r="BH523" s="229">
        <f>IF(N523="sníž. přenesená",J523,0)</f>
        <v>0</v>
      </c>
      <c r="BI523" s="229">
        <f>IF(N523="nulová",J523,0)</f>
        <v>0</v>
      </c>
      <c r="BJ523" s="18" t="s">
        <v>84</v>
      </c>
      <c r="BK523" s="229">
        <f>ROUND(I523*H523,2)</f>
        <v>0</v>
      </c>
      <c r="BL523" s="18" t="s">
        <v>259</v>
      </c>
      <c r="BM523" s="228" t="s">
        <v>787</v>
      </c>
    </row>
    <row r="524" s="2" customFormat="1" ht="24.15" customHeight="1">
      <c r="A524" s="39"/>
      <c r="B524" s="40"/>
      <c r="C524" s="216" t="s">
        <v>788</v>
      </c>
      <c r="D524" s="216" t="s">
        <v>142</v>
      </c>
      <c r="E524" s="217" t="s">
        <v>789</v>
      </c>
      <c r="F524" s="218" t="s">
        <v>790</v>
      </c>
      <c r="G524" s="219" t="s">
        <v>206</v>
      </c>
      <c r="H524" s="220">
        <v>9</v>
      </c>
      <c r="I524" s="221"/>
      <c r="J524" s="222">
        <f>ROUND(I524*H524,2)</f>
        <v>0</v>
      </c>
      <c r="K524" s="223"/>
      <c r="L524" s="45"/>
      <c r="M524" s="224" t="s">
        <v>1</v>
      </c>
      <c r="N524" s="225" t="s">
        <v>41</v>
      </c>
      <c r="O524" s="92"/>
      <c r="P524" s="226">
        <f>O524*H524</f>
        <v>0</v>
      </c>
      <c r="Q524" s="226">
        <v>0</v>
      </c>
      <c r="R524" s="226">
        <f>Q524*H524</f>
        <v>0</v>
      </c>
      <c r="S524" s="226">
        <v>0</v>
      </c>
      <c r="T524" s="227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28" t="s">
        <v>259</v>
      </c>
      <c r="AT524" s="228" t="s">
        <v>142</v>
      </c>
      <c r="AU524" s="228" t="s">
        <v>86</v>
      </c>
      <c r="AY524" s="18" t="s">
        <v>139</v>
      </c>
      <c r="BE524" s="229">
        <f>IF(N524="základní",J524,0)</f>
        <v>0</v>
      </c>
      <c r="BF524" s="229">
        <f>IF(N524="snížená",J524,0)</f>
        <v>0</v>
      </c>
      <c r="BG524" s="229">
        <f>IF(N524="zákl. přenesená",J524,0)</f>
        <v>0</v>
      </c>
      <c r="BH524" s="229">
        <f>IF(N524="sníž. přenesená",J524,0)</f>
        <v>0</v>
      </c>
      <c r="BI524" s="229">
        <f>IF(N524="nulová",J524,0)</f>
        <v>0</v>
      </c>
      <c r="BJ524" s="18" t="s">
        <v>84</v>
      </c>
      <c r="BK524" s="229">
        <f>ROUND(I524*H524,2)</f>
        <v>0</v>
      </c>
      <c r="BL524" s="18" t="s">
        <v>259</v>
      </c>
      <c r="BM524" s="228" t="s">
        <v>791</v>
      </c>
    </row>
    <row r="525" s="14" customFormat="1">
      <c r="A525" s="14"/>
      <c r="B525" s="241"/>
      <c r="C525" s="242"/>
      <c r="D525" s="232" t="s">
        <v>148</v>
      </c>
      <c r="E525" s="243" t="s">
        <v>1</v>
      </c>
      <c r="F525" s="244" t="s">
        <v>792</v>
      </c>
      <c r="G525" s="242"/>
      <c r="H525" s="245">
        <v>9</v>
      </c>
      <c r="I525" s="246"/>
      <c r="J525" s="242"/>
      <c r="K525" s="242"/>
      <c r="L525" s="247"/>
      <c r="M525" s="248"/>
      <c r="N525" s="249"/>
      <c r="O525" s="249"/>
      <c r="P525" s="249"/>
      <c r="Q525" s="249"/>
      <c r="R525" s="249"/>
      <c r="S525" s="249"/>
      <c r="T525" s="250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1" t="s">
        <v>148</v>
      </c>
      <c r="AU525" s="251" t="s">
        <v>86</v>
      </c>
      <c r="AV525" s="14" t="s">
        <v>86</v>
      </c>
      <c r="AW525" s="14" t="s">
        <v>32</v>
      </c>
      <c r="AX525" s="14" t="s">
        <v>84</v>
      </c>
      <c r="AY525" s="251" t="s">
        <v>139</v>
      </c>
    </row>
    <row r="526" s="2" customFormat="1" ht="24.15" customHeight="1">
      <c r="A526" s="39"/>
      <c r="B526" s="40"/>
      <c r="C526" s="274" t="s">
        <v>793</v>
      </c>
      <c r="D526" s="274" t="s">
        <v>283</v>
      </c>
      <c r="E526" s="275" t="s">
        <v>794</v>
      </c>
      <c r="F526" s="276" t="s">
        <v>795</v>
      </c>
      <c r="G526" s="277" t="s">
        <v>206</v>
      </c>
      <c r="H526" s="278">
        <v>6</v>
      </c>
      <c r="I526" s="279"/>
      <c r="J526" s="280">
        <f>ROUND(I526*H526,2)</f>
        <v>0</v>
      </c>
      <c r="K526" s="281"/>
      <c r="L526" s="282"/>
      <c r="M526" s="283" t="s">
        <v>1</v>
      </c>
      <c r="N526" s="284" t="s">
        <v>41</v>
      </c>
      <c r="O526" s="92"/>
      <c r="P526" s="226">
        <f>O526*H526</f>
        <v>0</v>
      </c>
      <c r="Q526" s="226">
        <v>0.017500000000000002</v>
      </c>
      <c r="R526" s="226">
        <f>Q526*H526</f>
        <v>0.10500000000000001</v>
      </c>
      <c r="S526" s="226">
        <v>0</v>
      </c>
      <c r="T526" s="227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28" t="s">
        <v>351</v>
      </c>
      <c r="AT526" s="228" t="s">
        <v>283</v>
      </c>
      <c r="AU526" s="228" t="s">
        <v>86</v>
      </c>
      <c r="AY526" s="18" t="s">
        <v>139</v>
      </c>
      <c r="BE526" s="229">
        <f>IF(N526="základní",J526,0)</f>
        <v>0</v>
      </c>
      <c r="BF526" s="229">
        <f>IF(N526="snížená",J526,0)</f>
        <v>0</v>
      </c>
      <c r="BG526" s="229">
        <f>IF(N526="zákl. přenesená",J526,0)</f>
        <v>0</v>
      </c>
      <c r="BH526" s="229">
        <f>IF(N526="sníž. přenesená",J526,0)</f>
        <v>0</v>
      </c>
      <c r="BI526" s="229">
        <f>IF(N526="nulová",J526,0)</f>
        <v>0</v>
      </c>
      <c r="BJ526" s="18" t="s">
        <v>84</v>
      </c>
      <c r="BK526" s="229">
        <f>ROUND(I526*H526,2)</f>
        <v>0</v>
      </c>
      <c r="BL526" s="18" t="s">
        <v>259</v>
      </c>
      <c r="BM526" s="228" t="s">
        <v>796</v>
      </c>
    </row>
    <row r="527" s="2" customFormat="1" ht="24.15" customHeight="1">
      <c r="A527" s="39"/>
      <c r="B527" s="40"/>
      <c r="C527" s="274" t="s">
        <v>797</v>
      </c>
      <c r="D527" s="274" t="s">
        <v>283</v>
      </c>
      <c r="E527" s="275" t="s">
        <v>798</v>
      </c>
      <c r="F527" s="276" t="s">
        <v>799</v>
      </c>
      <c r="G527" s="277" t="s">
        <v>206</v>
      </c>
      <c r="H527" s="278">
        <v>3</v>
      </c>
      <c r="I527" s="279"/>
      <c r="J527" s="280">
        <f>ROUND(I527*H527,2)</f>
        <v>0</v>
      </c>
      <c r="K527" s="281"/>
      <c r="L527" s="282"/>
      <c r="M527" s="283" t="s">
        <v>1</v>
      </c>
      <c r="N527" s="284" t="s">
        <v>41</v>
      </c>
      <c r="O527" s="92"/>
      <c r="P527" s="226">
        <f>O527*H527</f>
        <v>0</v>
      </c>
      <c r="Q527" s="226">
        <v>0.021000000000000001</v>
      </c>
      <c r="R527" s="226">
        <f>Q527*H527</f>
        <v>0.063</v>
      </c>
      <c r="S527" s="226">
        <v>0</v>
      </c>
      <c r="T527" s="227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28" t="s">
        <v>351</v>
      </c>
      <c r="AT527" s="228" t="s">
        <v>283</v>
      </c>
      <c r="AU527" s="228" t="s">
        <v>86</v>
      </c>
      <c r="AY527" s="18" t="s">
        <v>139</v>
      </c>
      <c r="BE527" s="229">
        <f>IF(N527="základní",J527,0)</f>
        <v>0</v>
      </c>
      <c r="BF527" s="229">
        <f>IF(N527="snížená",J527,0)</f>
        <v>0</v>
      </c>
      <c r="BG527" s="229">
        <f>IF(N527="zákl. přenesená",J527,0)</f>
        <v>0</v>
      </c>
      <c r="BH527" s="229">
        <f>IF(N527="sníž. přenesená",J527,0)</f>
        <v>0</v>
      </c>
      <c r="BI527" s="229">
        <f>IF(N527="nulová",J527,0)</f>
        <v>0</v>
      </c>
      <c r="BJ527" s="18" t="s">
        <v>84</v>
      </c>
      <c r="BK527" s="229">
        <f>ROUND(I527*H527,2)</f>
        <v>0</v>
      </c>
      <c r="BL527" s="18" t="s">
        <v>259</v>
      </c>
      <c r="BM527" s="228" t="s">
        <v>800</v>
      </c>
    </row>
    <row r="528" s="2" customFormat="1" ht="24.15" customHeight="1">
      <c r="A528" s="39"/>
      <c r="B528" s="40"/>
      <c r="C528" s="216" t="s">
        <v>801</v>
      </c>
      <c r="D528" s="216" t="s">
        <v>142</v>
      </c>
      <c r="E528" s="217" t="s">
        <v>802</v>
      </c>
      <c r="F528" s="218" t="s">
        <v>803</v>
      </c>
      <c r="G528" s="219" t="s">
        <v>206</v>
      </c>
      <c r="H528" s="220">
        <v>4</v>
      </c>
      <c r="I528" s="221"/>
      <c r="J528" s="222">
        <f>ROUND(I528*H528,2)</f>
        <v>0</v>
      </c>
      <c r="K528" s="223"/>
      <c r="L528" s="45"/>
      <c r="M528" s="224" t="s">
        <v>1</v>
      </c>
      <c r="N528" s="225" t="s">
        <v>41</v>
      </c>
      <c r="O528" s="92"/>
      <c r="P528" s="226">
        <f>O528*H528</f>
        <v>0</v>
      </c>
      <c r="Q528" s="226">
        <v>0</v>
      </c>
      <c r="R528" s="226">
        <f>Q528*H528</f>
        <v>0</v>
      </c>
      <c r="S528" s="226">
        <v>0</v>
      </c>
      <c r="T528" s="227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28" t="s">
        <v>259</v>
      </c>
      <c r="AT528" s="228" t="s">
        <v>142</v>
      </c>
      <c r="AU528" s="228" t="s">
        <v>86</v>
      </c>
      <c r="AY528" s="18" t="s">
        <v>139</v>
      </c>
      <c r="BE528" s="229">
        <f>IF(N528="základní",J528,0)</f>
        <v>0</v>
      </c>
      <c r="BF528" s="229">
        <f>IF(N528="snížená",J528,0)</f>
        <v>0</v>
      </c>
      <c r="BG528" s="229">
        <f>IF(N528="zákl. přenesená",J528,0)</f>
        <v>0</v>
      </c>
      <c r="BH528" s="229">
        <f>IF(N528="sníž. přenesená",J528,0)</f>
        <v>0</v>
      </c>
      <c r="BI528" s="229">
        <f>IF(N528="nulová",J528,0)</f>
        <v>0</v>
      </c>
      <c r="BJ528" s="18" t="s">
        <v>84</v>
      </c>
      <c r="BK528" s="229">
        <f>ROUND(I528*H528,2)</f>
        <v>0</v>
      </c>
      <c r="BL528" s="18" t="s">
        <v>259</v>
      </c>
      <c r="BM528" s="228" t="s">
        <v>804</v>
      </c>
    </row>
    <row r="529" s="14" customFormat="1">
      <c r="A529" s="14"/>
      <c r="B529" s="241"/>
      <c r="C529" s="242"/>
      <c r="D529" s="232" t="s">
        <v>148</v>
      </c>
      <c r="E529" s="243" t="s">
        <v>1</v>
      </c>
      <c r="F529" s="244" t="s">
        <v>805</v>
      </c>
      <c r="G529" s="242"/>
      <c r="H529" s="245">
        <v>4</v>
      </c>
      <c r="I529" s="246"/>
      <c r="J529" s="242"/>
      <c r="K529" s="242"/>
      <c r="L529" s="247"/>
      <c r="M529" s="248"/>
      <c r="N529" s="249"/>
      <c r="O529" s="249"/>
      <c r="P529" s="249"/>
      <c r="Q529" s="249"/>
      <c r="R529" s="249"/>
      <c r="S529" s="249"/>
      <c r="T529" s="250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1" t="s">
        <v>148</v>
      </c>
      <c r="AU529" s="251" t="s">
        <v>86</v>
      </c>
      <c r="AV529" s="14" t="s">
        <v>86</v>
      </c>
      <c r="AW529" s="14" t="s">
        <v>32</v>
      </c>
      <c r="AX529" s="14" t="s">
        <v>84</v>
      </c>
      <c r="AY529" s="251" t="s">
        <v>139</v>
      </c>
    </row>
    <row r="530" s="2" customFormat="1" ht="24.15" customHeight="1">
      <c r="A530" s="39"/>
      <c r="B530" s="40"/>
      <c r="C530" s="274" t="s">
        <v>806</v>
      </c>
      <c r="D530" s="274" t="s">
        <v>283</v>
      </c>
      <c r="E530" s="275" t="s">
        <v>807</v>
      </c>
      <c r="F530" s="276" t="s">
        <v>808</v>
      </c>
      <c r="G530" s="277" t="s">
        <v>206</v>
      </c>
      <c r="H530" s="278">
        <v>3</v>
      </c>
      <c r="I530" s="279"/>
      <c r="J530" s="280">
        <f>ROUND(I530*H530,2)</f>
        <v>0</v>
      </c>
      <c r="K530" s="281"/>
      <c r="L530" s="282"/>
      <c r="M530" s="283" t="s">
        <v>1</v>
      </c>
      <c r="N530" s="284" t="s">
        <v>41</v>
      </c>
      <c r="O530" s="92"/>
      <c r="P530" s="226">
        <f>O530*H530</f>
        <v>0</v>
      </c>
      <c r="Q530" s="226">
        <v>0.022499999999999999</v>
      </c>
      <c r="R530" s="226">
        <f>Q530*H530</f>
        <v>0.067500000000000004</v>
      </c>
      <c r="S530" s="226">
        <v>0</v>
      </c>
      <c r="T530" s="227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28" t="s">
        <v>351</v>
      </c>
      <c r="AT530" s="228" t="s">
        <v>283</v>
      </c>
      <c r="AU530" s="228" t="s">
        <v>86</v>
      </c>
      <c r="AY530" s="18" t="s">
        <v>139</v>
      </c>
      <c r="BE530" s="229">
        <f>IF(N530="základní",J530,0)</f>
        <v>0</v>
      </c>
      <c r="BF530" s="229">
        <f>IF(N530="snížená",J530,0)</f>
        <v>0</v>
      </c>
      <c r="BG530" s="229">
        <f>IF(N530="zákl. přenesená",J530,0)</f>
        <v>0</v>
      </c>
      <c r="BH530" s="229">
        <f>IF(N530="sníž. přenesená",J530,0)</f>
        <v>0</v>
      </c>
      <c r="BI530" s="229">
        <f>IF(N530="nulová",J530,0)</f>
        <v>0</v>
      </c>
      <c r="BJ530" s="18" t="s">
        <v>84</v>
      </c>
      <c r="BK530" s="229">
        <f>ROUND(I530*H530,2)</f>
        <v>0</v>
      </c>
      <c r="BL530" s="18" t="s">
        <v>259</v>
      </c>
      <c r="BM530" s="228" t="s">
        <v>809</v>
      </c>
    </row>
    <row r="531" s="2" customFormat="1" ht="24.15" customHeight="1">
      <c r="A531" s="39"/>
      <c r="B531" s="40"/>
      <c r="C531" s="274" t="s">
        <v>810</v>
      </c>
      <c r="D531" s="274" t="s">
        <v>283</v>
      </c>
      <c r="E531" s="275" t="s">
        <v>811</v>
      </c>
      <c r="F531" s="276" t="s">
        <v>812</v>
      </c>
      <c r="G531" s="277" t="s">
        <v>206</v>
      </c>
      <c r="H531" s="278">
        <v>1</v>
      </c>
      <c r="I531" s="279"/>
      <c r="J531" s="280">
        <f>ROUND(I531*H531,2)</f>
        <v>0</v>
      </c>
      <c r="K531" s="281"/>
      <c r="L531" s="282"/>
      <c r="M531" s="283" t="s">
        <v>1</v>
      </c>
      <c r="N531" s="284" t="s">
        <v>41</v>
      </c>
      <c r="O531" s="92"/>
      <c r="P531" s="226">
        <f>O531*H531</f>
        <v>0</v>
      </c>
      <c r="Q531" s="226">
        <v>0.020500000000000001</v>
      </c>
      <c r="R531" s="226">
        <f>Q531*H531</f>
        <v>0.020500000000000001</v>
      </c>
      <c r="S531" s="226">
        <v>0</v>
      </c>
      <c r="T531" s="227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28" t="s">
        <v>351</v>
      </c>
      <c r="AT531" s="228" t="s">
        <v>283</v>
      </c>
      <c r="AU531" s="228" t="s">
        <v>86</v>
      </c>
      <c r="AY531" s="18" t="s">
        <v>139</v>
      </c>
      <c r="BE531" s="229">
        <f>IF(N531="základní",J531,0)</f>
        <v>0</v>
      </c>
      <c r="BF531" s="229">
        <f>IF(N531="snížená",J531,0)</f>
        <v>0</v>
      </c>
      <c r="BG531" s="229">
        <f>IF(N531="zákl. přenesená",J531,0)</f>
        <v>0</v>
      </c>
      <c r="BH531" s="229">
        <f>IF(N531="sníž. přenesená",J531,0)</f>
        <v>0</v>
      </c>
      <c r="BI531" s="229">
        <f>IF(N531="nulová",J531,0)</f>
        <v>0</v>
      </c>
      <c r="BJ531" s="18" t="s">
        <v>84</v>
      </c>
      <c r="BK531" s="229">
        <f>ROUND(I531*H531,2)</f>
        <v>0</v>
      </c>
      <c r="BL531" s="18" t="s">
        <v>259</v>
      </c>
      <c r="BM531" s="228" t="s">
        <v>813</v>
      </c>
    </row>
    <row r="532" s="2" customFormat="1" ht="24.15" customHeight="1">
      <c r="A532" s="39"/>
      <c r="B532" s="40"/>
      <c r="C532" s="216" t="s">
        <v>814</v>
      </c>
      <c r="D532" s="216" t="s">
        <v>142</v>
      </c>
      <c r="E532" s="217" t="s">
        <v>815</v>
      </c>
      <c r="F532" s="218" t="s">
        <v>816</v>
      </c>
      <c r="G532" s="219" t="s">
        <v>206</v>
      </c>
      <c r="H532" s="220">
        <v>2</v>
      </c>
      <c r="I532" s="221"/>
      <c r="J532" s="222">
        <f>ROUND(I532*H532,2)</f>
        <v>0</v>
      </c>
      <c r="K532" s="223"/>
      <c r="L532" s="45"/>
      <c r="M532" s="224" t="s">
        <v>1</v>
      </c>
      <c r="N532" s="225" t="s">
        <v>41</v>
      </c>
      <c r="O532" s="92"/>
      <c r="P532" s="226">
        <f>O532*H532</f>
        <v>0</v>
      </c>
      <c r="Q532" s="226">
        <v>0</v>
      </c>
      <c r="R532" s="226">
        <f>Q532*H532</f>
        <v>0</v>
      </c>
      <c r="S532" s="226">
        <v>0</v>
      </c>
      <c r="T532" s="227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28" t="s">
        <v>259</v>
      </c>
      <c r="AT532" s="228" t="s">
        <v>142</v>
      </c>
      <c r="AU532" s="228" t="s">
        <v>86</v>
      </c>
      <c r="AY532" s="18" t="s">
        <v>139</v>
      </c>
      <c r="BE532" s="229">
        <f>IF(N532="základní",J532,0)</f>
        <v>0</v>
      </c>
      <c r="BF532" s="229">
        <f>IF(N532="snížená",J532,0)</f>
        <v>0</v>
      </c>
      <c r="BG532" s="229">
        <f>IF(N532="zákl. přenesená",J532,0)</f>
        <v>0</v>
      </c>
      <c r="BH532" s="229">
        <f>IF(N532="sníž. přenesená",J532,0)</f>
        <v>0</v>
      </c>
      <c r="BI532" s="229">
        <f>IF(N532="nulová",J532,0)</f>
        <v>0</v>
      </c>
      <c r="BJ532" s="18" t="s">
        <v>84</v>
      </c>
      <c r="BK532" s="229">
        <f>ROUND(I532*H532,2)</f>
        <v>0</v>
      </c>
      <c r="BL532" s="18" t="s">
        <v>259</v>
      </c>
      <c r="BM532" s="228" t="s">
        <v>817</v>
      </c>
    </row>
    <row r="533" s="13" customFormat="1">
      <c r="A533" s="13"/>
      <c r="B533" s="230"/>
      <c r="C533" s="231"/>
      <c r="D533" s="232" t="s">
        <v>148</v>
      </c>
      <c r="E533" s="233" t="s">
        <v>1</v>
      </c>
      <c r="F533" s="234" t="s">
        <v>818</v>
      </c>
      <c r="G533" s="231"/>
      <c r="H533" s="233" t="s">
        <v>1</v>
      </c>
      <c r="I533" s="235"/>
      <c r="J533" s="231"/>
      <c r="K533" s="231"/>
      <c r="L533" s="236"/>
      <c r="M533" s="237"/>
      <c r="N533" s="238"/>
      <c r="O533" s="238"/>
      <c r="P533" s="238"/>
      <c r="Q533" s="238"/>
      <c r="R533" s="238"/>
      <c r="S533" s="238"/>
      <c r="T533" s="239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0" t="s">
        <v>148</v>
      </c>
      <c r="AU533" s="240" t="s">
        <v>86</v>
      </c>
      <c r="AV533" s="13" t="s">
        <v>84</v>
      </c>
      <c r="AW533" s="13" t="s">
        <v>32</v>
      </c>
      <c r="AX533" s="13" t="s">
        <v>76</v>
      </c>
      <c r="AY533" s="240" t="s">
        <v>139</v>
      </c>
    </row>
    <row r="534" s="14" customFormat="1">
      <c r="A534" s="14"/>
      <c r="B534" s="241"/>
      <c r="C534" s="242"/>
      <c r="D534" s="232" t="s">
        <v>148</v>
      </c>
      <c r="E534" s="243" t="s">
        <v>1</v>
      </c>
      <c r="F534" s="244" t="s">
        <v>749</v>
      </c>
      <c r="G534" s="242"/>
      <c r="H534" s="245">
        <v>2</v>
      </c>
      <c r="I534" s="246"/>
      <c r="J534" s="242"/>
      <c r="K534" s="242"/>
      <c r="L534" s="247"/>
      <c r="M534" s="248"/>
      <c r="N534" s="249"/>
      <c r="O534" s="249"/>
      <c r="P534" s="249"/>
      <c r="Q534" s="249"/>
      <c r="R534" s="249"/>
      <c r="S534" s="249"/>
      <c r="T534" s="250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1" t="s">
        <v>148</v>
      </c>
      <c r="AU534" s="251" t="s">
        <v>86</v>
      </c>
      <c r="AV534" s="14" t="s">
        <v>86</v>
      </c>
      <c r="AW534" s="14" t="s">
        <v>32</v>
      </c>
      <c r="AX534" s="14" t="s">
        <v>84</v>
      </c>
      <c r="AY534" s="251" t="s">
        <v>139</v>
      </c>
    </row>
    <row r="535" s="2" customFormat="1" ht="33" customHeight="1">
      <c r="A535" s="39"/>
      <c r="B535" s="40"/>
      <c r="C535" s="274" t="s">
        <v>819</v>
      </c>
      <c r="D535" s="274" t="s">
        <v>283</v>
      </c>
      <c r="E535" s="275" t="s">
        <v>820</v>
      </c>
      <c r="F535" s="276" t="s">
        <v>821</v>
      </c>
      <c r="G535" s="277" t="s">
        <v>206</v>
      </c>
      <c r="H535" s="278">
        <v>1</v>
      </c>
      <c r="I535" s="279"/>
      <c r="J535" s="280">
        <f>ROUND(I535*H535,2)</f>
        <v>0</v>
      </c>
      <c r="K535" s="281"/>
      <c r="L535" s="282"/>
      <c r="M535" s="283" t="s">
        <v>1</v>
      </c>
      <c r="N535" s="284" t="s">
        <v>41</v>
      </c>
      <c r="O535" s="92"/>
      <c r="P535" s="226">
        <f>O535*H535</f>
        <v>0</v>
      </c>
      <c r="Q535" s="226">
        <v>0.047559999999999998</v>
      </c>
      <c r="R535" s="226">
        <f>Q535*H535</f>
        <v>0.047559999999999998</v>
      </c>
      <c r="S535" s="226">
        <v>0</v>
      </c>
      <c r="T535" s="227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28" t="s">
        <v>351</v>
      </c>
      <c r="AT535" s="228" t="s">
        <v>283</v>
      </c>
      <c r="AU535" s="228" t="s">
        <v>86</v>
      </c>
      <c r="AY535" s="18" t="s">
        <v>139</v>
      </c>
      <c r="BE535" s="229">
        <f>IF(N535="základní",J535,0)</f>
        <v>0</v>
      </c>
      <c r="BF535" s="229">
        <f>IF(N535="snížená",J535,0)</f>
        <v>0</v>
      </c>
      <c r="BG535" s="229">
        <f>IF(N535="zákl. přenesená",J535,0)</f>
        <v>0</v>
      </c>
      <c r="BH535" s="229">
        <f>IF(N535="sníž. přenesená",J535,0)</f>
        <v>0</v>
      </c>
      <c r="BI535" s="229">
        <f>IF(N535="nulová",J535,0)</f>
        <v>0</v>
      </c>
      <c r="BJ535" s="18" t="s">
        <v>84</v>
      </c>
      <c r="BK535" s="229">
        <f>ROUND(I535*H535,2)</f>
        <v>0</v>
      </c>
      <c r="BL535" s="18" t="s">
        <v>259</v>
      </c>
      <c r="BM535" s="228" t="s">
        <v>822</v>
      </c>
    </row>
    <row r="536" s="2" customFormat="1" ht="37.8" customHeight="1">
      <c r="A536" s="39"/>
      <c r="B536" s="40"/>
      <c r="C536" s="274" t="s">
        <v>823</v>
      </c>
      <c r="D536" s="274" t="s">
        <v>283</v>
      </c>
      <c r="E536" s="275" t="s">
        <v>824</v>
      </c>
      <c r="F536" s="276" t="s">
        <v>825</v>
      </c>
      <c r="G536" s="277" t="s">
        <v>206</v>
      </c>
      <c r="H536" s="278">
        <v>1</v>
      </c>
      <c r="I536" s="279"/>
      <c r="J536" s="280">
        <f>ROUND(I536*H536,2)</f>
        <v>0</v>
      </c>
      <c r="K536" s="281"/>
      <c r="L536" s="282"/>
      <c r="M536" s="283" t="s">
        <v>1</v>
      </c>
      <c r="N536" s="284" t="s">
        <v>41</v>
      </c>
      <c r="O536" s="92"/>
      <c r="P536" s="226">
        <f>O536*H536</f>
        <v>0</v>
      </c>
      <c r="Q536" s="226">
        <v>0.047559999999999998</v>
      </c>
      <c r="R536" s="226">
        <f>Q536*H536</f>
        <v>0.047559999999999998</v>
      </c>
      <c r="S536" s="226">
        <v>0</v>
      </c>
      <c r="T536" s="227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28" t="s">
        <v>351</v>
      </c>
      <c r="AT536" s="228" t="s">
        <v>283</v>
      </c>
      <c r="AU536" s="228" t="s">
        <v>86</v>
      </c>
      <c r="AY536" s="18" t="s">
        <v>139</v>
      </c>
      <c r="BE536" s="229">
        <f>IF(N536="základní",J536,0)</f>
        <v>0</v>
      </c>
      <c r="BF536" s="229">
        <f>IF(N536="snížená",J536,0)</f>
        <v>0</v>
      </c>
      <c r="BG536" s="229">
        <f>IF(N536="zákl. přenesená",J536,0)</f>
        <v>0</v>
      </c>
      <c r="BH536" s="229">
        <f>IF(N536="sníž. přenesená",J536,0)</f>
        <v>0</v>
      </c>
      <c r="BI536" s="229">
        <f>IF(N536="nulová",J536,0)</f>
        <v>0</v>
      </c>
      <c r="BJ536" s="18" t="s">
        <v>84</v>
      </c>
      <c r="BK536" s="229">
        <f>ROUND(I536*H536,2)</f>
        <v>0</v>
      </c>
      <c r="BL536" s="18" t="s">
        <v>259</v>
      </c>
      <c r="BM536" s="228" t="s">
        <v>826</v>
      </c>
    </row>
    <row r="537" s="2" customFormat="1" ht="24.15" customHeight="1">
      <c r="A537" s="39"/>
      <c r="B537" s="40"/>
      <c r="C537" s="216" t="s">
        <v>827</v>
      </c>
      <c r="D537" s="216" t="s">
        <v>142</v>
      </c>
      <c r="E537" s="217" t="s">
        <v>828</v>
      </c>
      <c r="F537" s="218" t="s">
        <v>829</v>
      </c>
      <c r="G537" s="219" t="s">
        <v>206</v>
      </c>
      <c r="H537" s="220">
        <v>1</v>
      </c>
      <c r="I537" s="221"/>
      <c r="J537" s="222">
        <f>ROUND(I537*H537,2)</f>
        <v>0</v>
      </c>
      <c r="K537" s="223"/>
      <c r="L537" s="45"/>
      <c r="M537" s="224" t="s">
        <v>1</v>
      </c>
      <c r="N537" s="225" t="s">
        <v>41</v>
      </c>
      <c r="O537" s="92"/>
      <c r="P537" s="226">
        <f>O537*H537</f>
        <v>0</v>
      </c>
      <c r="Q537" s="226">
        <v>0.00087000000000000001</v>
      </c>
      <c r="R537" s="226">
        <f>Q537*H537</f>
        <v>0.00087000000000000001</v>
      </c>
      <c r="S537" s="226">
        <v>0</v>
      </c>
      <c r="T537" s="227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28" t="s">
        <v>259</v>
      </c>
      <c r="AT537" s="228" t="s">
        <v>142</v>
      </c>
      <c r="AU537" s="228" t="s">
        <v>86</v>
      </c>
      <c r="AY537" s="18" t="s">
        <v>139</v>
      </c>
      <c r="BE537" s="229">
        <f>IF(N537="základní",J537,0)</f>
        <v>0</v>
      </c>
      <c r="BF537" s="229">
        <f>IF(N537="snížená",J537,0)</f>
        <v>0</v>
      </c>
      <c r="BG537" s="229">
        <f>IF(N537="zákl. přenesená",J537,0)</f>
        <v>0</v>
      </c>
      <c r="BH537" s="229">
        <f>IF(N537="sníž. přenesená",J537,0)</f>
        <v>0</v>
      </c>
      <c r="BI537" s="229">
        <f>IF(N537="nulová",J537,0)</f>
        <v>0</v>
      </c>
      <c r="BJ537" s="18" t="s">
        <v>84</v>
      </c>
      <c r="BK537" s="229">
        <f>ROUND(I537*H537,2)</f>
        <v>0</v>
      </c>
      <c r="BL537" s="18" t="s">
        <v>259</v>
      </c>
      <c r="BM537" s="228" t="s">
        <v>830</v>
      </c>
    </row>
    <row r="538" s="13" customFormat="1">
      <c r="A538" s="13"/>
      <c r="B538" s="230"/>
      <c r="C538" s="231"/>
      <c r="D538" s="232" t="s">
        <v>148</v>
      </c>
      <c r="E538" s="233" t="s">
        <v>1</v>
      </c>
      <c r="F538" s="234" t="s">
        <v>831</v>
      </c>
      <c r="G538" s="231"/>
      <c r="H538" s="233" t="s">
        <v>1</v>
      </c>
      <c r="I538" s="235"/>
      <c r="J538" s="231"/>
      <c r="K538" s="231"/>
      <c r="L538" s="236"/>
      <c r="M538" s="237"/>
      <c r="N538" s="238"/>
      <c r="O538" s="238"/>
      <c r="P538" s="238"/>
      <c r="Q538" s="238"/>
      <c r="R538" s="238"/>
      <c r="S538" s="238"/>
      <c r="T538" s="239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0" t="s">
        <v>148</v>
      </c>
      <c r="AU538" s="240" t="s">
        <v>86</v>
      </c>
      <c r="AV538" s="13" t="s">
        <v>84</v>
      </c>
      <c r="AW538" s="13" t="s">
        <v>32</v>
      </c>
      <c r="AX538" s="13" t="s">
        <v>76</v>
      </c>
      <c r="AY538" s="240" t="s">
        <v>139</v>
      </c>
    </row>
    <row r="539" s="14" customFormat="1">
      <c r="A539" s="14"/>
      <c r="B539" s="241"/>
      <c r="C539" s="242"/>
      <c r="D539" s="232" t="s">
        <v>148</v>
      </c>
      <c r="E539" s="243" t="s">
        <v>1</v>
      </c>
      <c r="F539" s="244" t="s">
        <v>84</v>
      </c>
      <c r="G539" s="242"/>
      <c r="H539" s="245">
        <v>1</v>
      </c>
      <c r="I539" s="246"/>
      <c r="J539" s="242"/>
      <c r="K539" s="242"/>
      <c r="L539" s="247"/>
      <c r="M539" s="248"/>
      <c r="N539" s="249"/>
      <c r="O539" s="249"/>
      <c r="P539" s="249"/>
      <c r="Q539" s="249"/>
      <c r="R539" s="249"/>
      <c r="S539" s="249"/>
      <c r="T539" s="250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1" t="s">
        <v>148</v>
      </c>
      <c r="AU539" s="251" t="s">
        <v>86</v>
      </c>
      <c r="AV539" s="14" t="s">
        <v>86</v>
      </c>
      <c r="AW539" s="14" t="s">
        <v>32</v>
      </c>
      <c r="AX539" s="14" t="s">
        <v>84</v>
      </c>
      <c r="AY539" s="251" t="s">
        <v>139</v>
      </c>
    </row>
    <row r="540" s="2" customFormat="1" ht="24.15" customHeight="1">
      <c r="A540" s="39"/>
      <c r="B540" s="40"/>
      <c r="C540" s="274" t="s">
        <v>832</v>
      </c>
      <c r="D540" s="274" t="s">
        <v>283</v>
      </c>
      <c r="E540" s="275" t="s">
        <v>833</v>
      </c>
      <c r="F540" s="276" t="s">
        <v>834</v>
      </c>
      <c r="G540" s="277" t="s">
        <v>165</v>
      </c>
      <c r="H540" s="278">
        <v>2.1000000000000001</v>
      </c>
      <c r="I540" s="279"/>
      <c r="J540" s="280">
        <f>ROUND(I540*H540,2)</f>
        <v>0</v>
      </c>
      <c r="K540" s="281"/>
      <c r="L540" s="282"/>
      <c r="M540" s="283" t="s">
        <v>1</v>
      </c>
      <c r="N540" s="284" t="s">
        <v>41</v>
      </c>
      <c r="O540" s="92"/>
      <c r="P540" s="226">
        <f>O540*H540</f>
        <v>0</v>
      </c>
      <c r="Q540" s="226">
        <v>0.025440000000000001</v>
      </c>
      <c r="R540" s="226">
        <f>Q540*H540</f>
        <v>0.053424000000000006</v>
      </c>
      <c r="S540" s="226">
        <v>0</v>
      </c>
      <c r="T540" s="227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28" t="s">
        <v>351</v>
      </c>
      <c r="AT540" s="228" t="s">
        <v>283</v>
      </c>
      <c r="AU540" s="228" t="s">
        <v>86</v>
      </c>
      <c r="AY540" s="18" t="s">
        <v>139</v>
      </c>
      <c r="BE540" s="229">
        <f>IF(N540="základní",J540,0)</f>
        <v>0</v>
      </c>
      <c r="BF540" s="229">
        <f>IF(N540="snížená",J540,0)</f>
        <v>0</v>
      </c>
      <c r="BG540" s="229">
        <f>IF(N540="zákl. přenesená",J540,0)</f>
        <v>0</v>
      </c>
      <c r="BH540" s="229">
        <f>IF(N540="sníž. přenesená",J540,0)</f>
        <v>0</v>
      </c>
      <c r="BI540" s="229">
        <f>IF(N540="nulová",J540,0)</f>
        <v>0</v>
      </c>
      <c r="BJ540" s="18" t="s">
        <v>84</v>
      </c>
      <c r="BK540" s="229">
        <f>ROUND(I540*H540,2)</f>
        <v>0</v>
      </c>
      <c r="BL540" s="18" t="s">
        <v>259</v>
      </c>
      <c r="BM540" s="228" t="s">
        <v>835</v>
      </c>
    </row>
    <row r="541" s="13" customFormat="1">
      <c r="A541" s="13"/>
      <c r="B541" s="230"/>
      <c r="C541" s="231"/>
      <c r="D541" s="232" t="s">
        <v>148</v>
      </c>
      <c r="E541" s="233" t="s">
        <v>1</v>
      </c>
      <c r="F541" s="234" t="s">
        <v>836</v>
      </c>
      <c r="G541" s="231"/>
      <c r="H541" s="233" t="s">
        <v>1</v>
      </c>
      <c r="I541" s="235"/>
      <c r="J541" s="231"/>
      <c r="K541" s="231"/>
      <c r="L541" s="236"/>
      <c r="M541" s="237"/>
      <c r="N541" s="238"/>
      <c r="O541" s="238"/>
      <c r="P541" s="238"/>
      <c r="Q541" s="238"/>
      <c r="R541" s="238"/>
      <c r="S541" s="238"/>
      <c r="T541" s="239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0" t="s">
        <v>148</v>
      </c>
      <c r="AU541" s="240" t="s">
        <v>86</v>
      </c>
      <c r="AV541" s="13" t="s">
        <v>84</v>
      </c>
      <c r="AW541" s="13" t="s">
        <v>32</v>
      </c>
      <c r="AX541" s="13" t="s">
        <v>76</v>
      </c>
      <c r="AY541" s="240" t="s">
        <v>139</v>
      </c>
    </row>
    <row r="542" s="14" customFormat="1">
      <c r="A542" s="14"/>
      <c r="B542" s="241"/>
      <c r="C542" s="242"/>
      <c r="D542" s="232" t="s">
        <v>148</v>
      </c>
      <c r="E542" s="243" t="s">
        <v>1</v>
      </c>
      <c r="F542" s="244" t="s">
        <v>837</v>
      </c>
      <c r="G542" s="242"/>
      <c r="H542" s="245">
        <v>2.1000000000000001</v>
      </c>
      <c r="I542" s="246"/>
      <c r="J542" s="242"/>
      <c r="K542" s="242"/>
      <c r="L542" s="247"/>
      <c r="M542" s="248"/>
      <c r="N542" s="249"/>
      <c r="O542" s="249"/>
      <c r="P542" s="249"/>
      <c r="Q542" s="249"/>
      <c r="R542" s="249"/>
      <c r="S542" s="249"/>
      <c r="T542" s="250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1" t="s">
        <v>148</v>
      </c>
      <c r="AU542" s="251" t="s">
        <v>86</v>
      </c>
      <c r="AV542" s="14" t="s">
        <v>86</v>
      </c>
      <c r="AW542" s="14" t="s">
        <v>32</v>
      </c>
      <c r="AX542" s="14" t="s">
        <v>84</v>
      </c>
      <c r="AY542" s="251" t="s">
        <v>139</v>
      </c>
    </row>
    <row r="543" s="2" customFormat="1" ht="24.15" customHeight="1">
      <c r="A543" s="39"/>
      <c r="B543" s="40"/>
      <c r="C543" s="274" t="s">
        <v>838</v>
      </c>
      <c r="D543" s="274" t="s">
        <v>283</v>
      </c>
      <c r="E543" s="275" t="s">
        <v>839</v>
      </c>
      <c r="F543" s="276" t="s">
        <v>840</v>
      </c>
      <c r="G543" s="277" t="s">
        <v>841</v>
      </c>
      <c r="H543" s="278">
        <v>1</v>
      </c>
      <c r="I543" s="279"/>
      <c r="J543" s="280">
        <f>ROUND(I543*H543,2)</f>
        <v>0</v>
      </c>
      <c r="K543" s="281"/>
      <c r="L543" s="282"/>
      <c r="M543" s="283" t="s">
        <v>1</v>
      </c>
      <c r="N543" s="284" t="s">
        <v>41</v>
      </c>
      <c r="O543" s="92"/>
      <c r="P543" s="226">
        <f>O543*H543</f>
        <v>0</v>
      </c>
      <c r="Q543" s="226">
        <v>0.025440000000000001</v>
      </c>
      <c r="R543" s="226">
        <f>Q543*H543</f>
        <v>0.025440000000000001</v>
      </c>
      <c r="S543" s="226">
        <v>0</v>
      </c>
      <c r="T543" s="227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28" t="s">
        <v>351</v>
      </c>
      <c r="AT543" s="228" t="s">
        <v>283</v>
      </c>
      <c r="AU543" s="228" t="s">
        <v>86</v>
      </c>
      <c r="AY543" s="18" t="s">
        <v>139</v>
      </c>
      <c r="BE543" s="229">
        <f>IF(N543="základní",J543,0)</f>
        <v>0</v>
      </c>
      <c r="BF543" s="229">
        <f>IF(N543="snížená",J543,0)</f>
        <v>0</v>
      </c>
      <c r="BG543" s="229">
        <f>IF(N543="zákl. přenesená",J543,0)</f>
        <v>0</v>
      </c>
      <c r="BH543" s="229">
        <f>IF(N543="sníž. přenesená",J543,0)</f>
        <v>0</v>
      </c>
      <c r="BI543" s="229">
        <f>IF(N543="nulová",J543,0)</f>
        <v>0</v>
      </c>
      <c r="BJ543" s="18" t="s">
        <v>84</v>
      </c>
      <c r="BK543" s="229">
        <f>ROUND(I543*H543,2)</f>
        <v>0</v>
      </c>
      <c r="BL543" s="18" t="s">
        <v>259</v>
      </c>
      <c r="BM543" s="228" t="s">
        <v>842</v>
      </c>
    </row>
    <row r="544" s="2" customFormat="1" ht="24.15" customHeight="1">
      <c r="A544" s="39"/>
      <c r="B544" s="40"/>
      <c r="C544" s="216" t="s">
        <v>843</v>
      </c>
      <c r="D544" s="216" t="s">
        <v>142</v>
      </c>
      <c r="E544" s="217" t="s">
        <v>844</v>
      </c>
      <c r="F544" s="218" t="s">
        <v>845</v>
      </c>
      <c r="G544" s="219" t="s">
        <v>206</v>
      </c>
      <c r="H544" s="220">
        <v>2</v>
      </c>
      <c r="I544" s="221"/>
      <c r="J544" s="222">
        <f>ROUND(I544*H544,2)</f>
        <v>0</v>
      </c>
      <c r="K544" s="223"/>
      <c r="L544" s="45"/>
      <c r="M544" s="224" t="s">
        <v>1</v>
      </c>
      <c r="N544" s="225" t="s">
        <v>41</v>
      </c>
      <c r="O544" s="92"/>
      <c r="P544" s="226">
        <f>O544*H544</f>
        <v>0</v>
      </c>
      <c r="Q544" s="226">
        <v>0</v>
      </c>
      <c r="R544" s="226">
        <f>Q544*H544</f>
        <v>0</v>
      </c>
      <c r="S544" s="226">
        <v>0</v>
      </c>
      <c r="T544" s="227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28" t="s">
        <v>259</v>
      </c>
      <c r="AT544" s="228" t="s">
        <v>142</v>
      </c>
      <c r="AU544" s="228" t="s">
        <v>86</v>
      </c>
      <c r="AY544" s="18" t="s">
        <v>139</v>
      </c>
      <c r="BE544" s="229">
        <f>IF(N544="základní",J544,0)</f>
        <v>0</v>
      </c>
      <c r="BF544" s="229">
        <f>IF(N544="snížená",J544,0)</f>
        <v>0</v>
      </c>
      <c r="BG544" s="229">
        <f>IF(N544="zákl. přenesená",J544,0)</f>
        <v>0</v>
      </c>
      <c r="BH544" s="229">
        <f>IF(N544="sníž. přenesená",J544,0)</f>
        <v>0</v>
      </c>
      <c r="BI544" s="229">
        <f>IF(N544="nulová",J544,0)</f>
        <v>0</v>
      </c>
      <c r="BJ544" s="18" t="s">
        <v>84</v>
      </c>
      <c r="BK544" s="229">
        <f>ROUND(I544*H544,2)</f>
        <v>0</v>
      </c>
      <c r="BL544" s="18" t="s">
        <v>259</v>
      </c>
      <c r="BM544" s="228" t="s">
        <v>846</v>
      </c>
    </row>
    <row r="545" s="13" customFormat="1">
      <c r="A545" s="13"/>
      <c r="B545" s="230"/>
      <c r="C545" s="231"/>
      <c r="D545" s="232" t="s">
        <v>148</v>
      </c>
      <c r="E545" s="233" t="s">
        <v>1</v>
      </c>
      <c r="F545" s="234" t="s">
        <v>818</v>
      </c>
      <c r="G545" s="231"/>
      <c r="H545" s="233" t="s">
        <v>1</v>
      </c>
      <c r="I545" s="235"/>
      <c r="J545" s="231"/>
      <c r="K545" s="231"/>
      <c r="L545" s="236"/>
      <c r="M545" s="237"/>
      <c r="N545" s="238"/>
      <c r="O545" s="238"/>
      <c r="P545" s="238"/>
      <c r="Q545" s="238"/>
      <c r="R545" s="238"/>
      <c r="S545" s="238"/>
      <c r="T545" s="239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0" t="s">
        <v>148</v>
      </c>
      <c r="AU545" s="240" t="s">
        <v>86</v>
      </c>
      <c r="AV545" s="13" t="s">
        <v>84</v>
      </c>
      <c r="AW545" s="13" t="s">
        <v>32</v>
      </c>
      <c r="AX545" s="13" t="s">
        <v>76</v>
      </c>
      <c r="AY545" s="240" t="s">
        <v>139</v>
      </c>
    </row>
    <row r="546" s="14" customFormat="1">
      <c r="A546" s="14"/>
      <c r="B546" s="241"/>
      <c r="C546" s="242"/>
      <c r="D546" s="232" t="s">
        <v>148</v>
      </c>
      <c r="E546" s="243" t="s">
        <v>1</v>
      </c>
      <c r="F546" s="244" t="s">
        <v>86</v>
      </c>
      <c r="G546" s="242"/>
      <c r="H546" s="245">
        <v>2</v>
      </c>
      <c r="I546" s="246"/>
      <c r="J546" s="242"/>
      <c r="K546" s="242"/>
      <c r="L546" s="247"/>
      <c r="M546" s="248"/>
      <c r="N546" s="249"/>
      <c r="O546" s="249"/>
      <c r="P546" s="249"/>
      <c r="Q546" s="249"/>
      <c r="R546" s="249"/>
      <c r="S546" s="249"/>
      <c r="T546" s="250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1" t="s">
        <v>148</v>
      </c>
      <c r="AU546" s="251" t="s">
        <v>86</v>
      </c>
      <c r="AV546" s="14" t="s">
        <v>86</v>
      </c>
      <c r="AW546" s="14" t="s">
        <v>32</v>
      </c>
      <c r="AX546" s="14" t="s">
        <v>84</v>
      </c>
      <c r="AY546" s="251" t="s">
        <v>139</v>
      </c>
    </row>
    <row r="547" s="2" customFormat="1" ht="16.5" customHeight="1">
      <c r="A547" s="39"/>
      <c r="B547" s="40"/>
      <c r="C547" s="274" t="s">
        <v>847</v>
      </c>
      <c r="D547" s="274" t="s">
        <v>283</v>
      </c>
      <c r="E547" s="275" t="s">
        <v>848</v>
      </c>
      <c r="F547" s="276" t="s">
        <v>849</v>
      </c>
      <c r="G547" s="277" t="s">
        <v>206</v>
      </c>
      <c r="H547" s="278">
        <v>2</v>
      </c>
      <c r="I547" s="279"/>
      <c r="J547" s="280">
        <f>ROUND(I547*H547,2)</f>
        <v>0</v>
      </c>
      <c r="K547" s="281"/>
      <c r="L547" s="282"/>
      <c r="M547" s="283" t="s">
        <v>1</v>
      </c>
      <c r="N547" s="284" t="s">
        <v>41</v>
      </c>
      <c r="O547" s="92"/>
      <c r="P547" s="226">
        <f>O547*H547</f>
        <v>0</v>
      </c>
      <c r="Q547" s="226">
        <v>0.0023999999999999998</v>
      </c>
      <c r="R547" s="226">
        <f>Q547*H547</f>
        <v>0.0047999999999999996</v>
      </c>
      <c r="S547" s="226">
        <v>0</v>
      </c>
      <c r="T547" s="227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28" t="s">
        <v>351</v>
      </c>
      <c r="AT547" s="228" t="s">
        <v>283</v>
      </c>
      <c r="AU547" s="228" t="s">
        <v>86</v>
      </c>
      <c r="AY547" s="18" t="s">
        <v>139</v>
      </c>
      <c r="BE547" s="229">
        <f>IF(N547="základní",J547,0)</f>
        <v>0</v>
      </c>
      <c r="BF547" s="229">
        <f>IF(N547="snížená",J547,0)</f>
        <v>0</v>
      </c>
      <c r="BG547" s="229">
        <f>IF(N547="zákl. přenesená",J547,0)</f>
        <v>0</v>
      </c>
      <c r="BH547" s="229">
        <f>IF(N547="sníž. přenesená",J547,0)</f>
        <v>0</v>
      </c>
      <c r="BI547" s="229">
        <f>IF(N547="nulová",J547,0)</f>
        <v>0</v>
      </c>
      <c r="BJ547" s="18" t="s">
        <v>84</v>
      </c>
      <c r="BK547" s="229">
        <f>ROUND(I547*H547,2)</f>
        <v>0</v>
      </c>
      <c r="BL547" s="18" t="s">
        <v>259</v>
      </c>
      <c r="BM547" s="228" t="s">
        <v>850</v>
      </c>
    </row>
    <row r="548" s="2" customFormat="1" ht="16.5" customHeight="1">
      <c r="A548" s="39"/>
      <c r="B548" s="40"/>
      <c r="C548" s="216" t="s">
        <v>851</v>
      </c>
      <c r="D548" s="216" t="s">
        <v>142</v>
      </c>
      <c r="E548" s="217" t="s">
        <v>852</v>
      </c>
      <c r="F548" s="218" t="s">
        <v>853</v>
      </c>
      <c r="G548" s="219" t="s">
        <v>206</v>
      </c>
      <c r="H548" s="220">
        <v>8</v>
      </c>
      <c r="I548" s="221"/>
      <c r="J548" s="222">
        <f>ROUND(I548*H548,2)</f>
        <v>0</v>
      </c>
      <c r="K548" s="223"/>
      <c r="L548" s="45"/>
      <c r="M548" s="224" t="s">
        <v>1</v>
      </c>
      <c r="N548" s="225" t="s">
        <v>41</v>
      </c>
      <c r="O548" s="92"/>
      <c r="P548" s="226">
        <f>O548*H548</f>
        <v>0</v>
      </c>
      <c r="Q548" s="226">
        <v>0</v>
      </c>
      <c r="R548" s="226">
        <f>Q548*H548</f>
        <v>0</v>
      </c>
      <c r="S548" s="226">
        <v>0</v>
      </c>
      <c r="T548" s="227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28" t="s">
        <v>259</v>
      </c>
      <c r="AT548" s="228" t="s">
        <v>142</v>
      </c>
      <c r="AU548" s="228" t="s">
        <v>86</v>
      </c>
      <c r="AY548" s="18" t="s">
        <v>139</v>
      </c>
      <c r="BE548" s="229">
        <f>IF(N548="základní",J548,0)</f>
        <v>0</v>
      </c>
      <c r="BF548" s="229">
        <f>IF(N548="snížená",J548,0)</f>
        <v>0</v>
      </c>
      <c r="BG548" s="229">
        <f>IF(N548="zákl. přenesená",J548,0)</f>
        <v>0</v>
      </c>
      <c r="BH548" s="229">
        <f>IF(N548="sníž. přenesená",J548,0)</f>
        <v>0</v>
      </c>
      <c r="BI548" s="229">
        <f>IF(N548="nulová",J548,0)</f>
        <v>0</v>
      </c>
      <c r="BJ548" s="18" t="s">
        <v>84</v>
      </c>
      <c r="BK548" s="229">
        <f>ROUND(I548*H548,2)</f>
        <v>0</v>
      </c>
      <c r="BL548" s="18" t="s">
        <v>259</v>
      </c>
      <c r="BM548" s="228" t="s">
        <v>854</v>
      </c>
    </row>
    <row r="549" s="2" customFormat="1" ht="21.75" customHeight="1">
      <c r="A549" s="39"/>
      <c r="B549" s="40"/>
      <c r="C549" s="274" t="s">
        <v>855</v>
      </c>
      <c r="D549" s="274" t="s">
        <v>283</v>
      </c>
      <c r="E549" s="275" t="s">
        <v>856</v>
      </c>
      <c r="F549" s="276" t="s">
        <v>857</v>
      </c>
      <c r="G549" s="277" t="s">
        <v>206</v>
      </c>
      <c r="H549" s="278">
        <v>7</v>
      </c>
      <c r="I549" s="279"/>
      <c r="J549" s="280">
        <f>ROUND(I549*H549,2)</f>
        <v>0</v>
      </c>
      <c r="K549" s="281"/>
      <c r="L549" s="282"/>
      <c r="M549" s="283" t="s">
        <v>1</v>
      </c>
      <c r="N549" s="284" t="s">
        <v>41</v>
      </c>
      <c r="O549" s="92"/>
      <c r="P549" s="226">
        <f>O549*H549</f>
        <v>0</v>
      </c>
      <c r="Q549" s="226">
        <v>0.00020000000000000001</v>
      </c>
      <c r="R549" s="226">
        <f>Q549*H549</f>
        <v>0.0014</v>
      </c>
      <c r="S549" s="226">
        <v>0</v>
      </c>
      <c r="T549" s="227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28" t="s">
        <v>351</v>
      </c>
      <c r="AT549" s="228" t="s">
        <v>283</v>
      </c>
      <c r="AU549" s="228" t="s">
        <v>86</v>
      </c>
      <c r="AY549" s="18" t="s">
        <v>139</v>
      </c>
      <c r="BE549" s="229">
        <f>IF(N549="základní",J549,0)</f>
        <v>0</v>
      </c>
      <c r="BF549" s="229">
        <f>IF(N549="snížená",J549,0)</f>
        <v>0</v>
      </c>
      <c r="BG549" s="229">
        <f>IF(N549="zákl. přenesená",J549,0)</f>
        <v>0</v>
      </c>
      <c r="BH549" s="229">
        <f>IF(N549="sníž. přenesená",J549,0)</f>
        <v>0</v>
      </c>
      <c r="BI549" s="229">
        <f>IF(N549="nulová",J549,0)</f>
        <v>0</v>
      </c>
      <c r="BJ549" s="18" t="s">
        <v>84</v>
      </c>
      <c r="BK549" s="229">
        <f>ROUND(I549*H549,2)</f>
        <v>0</v>
      </c>
      <c r="BL549" s="18" t="s">
        <v>259</v>
      </c>
      <c r="BM549" s="228" t="s">
        <v>858</v>
      </c>
    </row>
    <row r="550" s="2" customFormat="1" ht="21.75" customHeight="1">
      <c r="A550" s="39"/>
      <c r="B550" s="40"/>
      <c r="C550" s="274" t="s">
        <v>859</v>
      </c>
      <c r="D550" s="274" t="s">
        <v>283</v>
      </c>
      <c r="E550" s="275" t="s">
        <v>860</v>
      </c>
      <c r="F550" s="276" t="s">
        <v>861</v>
      </c>
      <c r="G550" s="277" t="s">
        <v>206</v>
      </c>
      <c r="H550" s="278">
        <v>1</v>
      </c>
      <c r="I550" s="279"/>
      <c r="J550" s="280">
        <f>ROUND(I550*H550,2)</f>
        <v>0</v>
      </c>
      <c r="K550" s="281"/>
      <c r="L550" s="282"/>
      <c r="M550" s="283" t="s">
        <v>1</v>
      </c>
      <c r="N550" s="284" t="s">
        <v>41</v>
      </c>
      <c r="O550" s="92"/>
      <c r="P550" s="226">
        <f>O550*H550</f>
        <v>0</v>
      </c>
      <c r="Q550" s="226">
        <v>0.00027999999999999998</v>
      </c>
      <c r="R550" s="226">
        <f>Q550*H550</f>
        <v>0.00027999999999999998</v>
      </c>
      <c r="S550" s="226">
        <v>0</v>
      </c>
      <c r="T550" s="227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28" t="s">
        <v>351</v>
      </c>
      <c r="AT550" s="228" t="s">
        <v>283</v>
      </c>
      <c r="AU550" s="228" t="s">
        <v>86</v>
      </c>
      <c r="AY550" s="18" t="s">
        <v>139</v>
      </c>
      <c r="BE550" s="229">
        <f>IF(N550="základní",J550,0)</f>
        <v>0</v>
      </c>
      <c r="BF550" s="229">
        <f>IF(N550="snížená",J550,0)</f>
        <v>0</v>
      </c>
      <c r="BG550" s="229">
        <f>IF(N550="zákl. přenesená",J550,0)</f>
        <v>0</v>
      </c>
      <c r="BH550" s="229">
        <f>IF(N550="sníž. přenesená",J550,0)</f>
        <v>0</v>
      </c>
      <c r="BI550" s="229">
        <f>IF(N550="nulová",J550,0)</f>
        <v>0</v>
      </c>
      <c r="BJ550" s="18" t="s">
        <v>84</v>
      </c>
      <c r="BK550" s="229">
        <f>ROUND(I550*H550,2)</f>
        <v>0</v>
      </c>
      <c r="BL550" s="18" t="s">
        <v>259</v>
      </c>
      <c r="BM550" s="228" t="s">
        <v>862</v>
      </c>
    </row>
    <row r="551" s="2" customFormat="1" ht="21.75" customHeight="1">
      <c r="A551" s="39"/>
      <c r="B551" s="40"/>
      <c r="C551" s="216" t="s">
        <v>863</v>
      </c>
      <c r="D551" s="216" t="s">
        <v>142</v>
      </c>
      <c r="E551" s="217" t="s">
        <v>864</v>
      </c>
      <c r="F551" s="218" t="s">
        <v>865</v>
      </c>
      <c r="G551" s="219" t="s">
        <v>206</v>
      </c>
      <c r="H551" s="220">
        <v>8</v>
      </c>
      <c r="I551" s="221"/>
      <c r="J551" s="222">
        <f>ROUND(I551*H551,2)</f>
        <v>0</v>
      </c>
      <c r="K551" s="223"/>
      <c r="L551" s="45"/>
      <c r="M551" s="224" t="s">
        <v>1</v>
      </c>
      <c r="N551" s="225" t="s">
        <v>41</v>
      </c>
      <c r="O551" s="92"/>
      <c r="P551" s="226">
        <f>O551*H551</f>
        <v>0</v>
      </c>
      <c r="Q551" s="226">
        <v>0</v>
      </c>
      <c r="R551" s="226">
        <f>Q551*H551</f>
        <v>0</v>
      </c>
      <c r="S551" s="226">
        <v>0</v>
      </c>
      <c r="T551" s="227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28" t="s">
        <v>259</v>
      </c>
      <c r="AT551" s="228" t="s">
        <v>142</v>
      </c>
      <c r="AU551" s="228" t="s">
        <v>86</v>
      </c>
      <c r="AY551" s="18" t="s">
        <v>139</v>
      </c>
      <c r="BE551" s="229">
        <f>IF(N551="základní",J551,0)</f>
        <v>0</v>
      </c>
      <c r="BF551" s="229">
        <f>IF(N551="snížená",J551,0)</f>
        <v>0</v>
      </c>
      <c r="BG551" s="229">
        <f>IF(N551="zákl. přenesená",J551,0)</f>
        <v>0</v>
      </c>
      <c r="BH551" s="229">
        <f>IF(N551="sníž. přenesená",J551,0)</f>
        <v>0</v>
      </c>
      <c r="BI551" s="229">
        <f>IF(N551="nulová",J551,0)</f>
        <v>0</v>
      </c>
      <c r="BJ551" s="18" t="s">
        <v>84</v>
      </c>
      <c r="BK551" s="229">
        <f>ROUND(I551*H551,2)</f>
        <v>0</v>
      </c>
      <c r="BL551" s="18" t="s">
        <v>259</v>
      </c>
      <c r="BM551" s="228" t="s">
        <v>866</v>
      </c>
    </row>
    <row r="552" s="2" customFormat="1" ht="16.5" customHeight="1">
      <c r="A552" s="39"/>
      <c r="B552" s="40"/>
      <c r="C552" s="274" t="s">
        <v>867</v>
      </c>
      <c r="D552" s="274" t="s">
        <v>283</v>
      </c>
      <c r="E552" s="275" t="s">
        <v>868</v>
      </c>
      <c r="F552" s="276" t="s">
        <v>869</v>
      </c>
      <c r="G552" s="277" t="s">
        <v>206</v>
      </c>
      <c r="H552" s="278">
        <v>8</v>
      </c>
      <c r="I552" s="279"/>
      <c r="J552" s="280">
        <f>ROUND(I552*H552,2)</f>
        <v>0</v>
      </c>
      <c r="K552" s="281"/>
      <c r="L552" s="282"/>
      <c r="M552" s="283" t="s">
        <v>1</v>
      </c>
      <c r="N552" s="284" t="s">
        <v>41</v>
      </c>
      <c r="O552" s="92"/>
      <c r="P552" s="226">
        <f>O552*H552</f>
        <v>0</v>
      </c>
      <c r="Q552" s="226">
        <v>0.0022000000000000001</v>
      </c>
      <c r="R552" s="226">
        <f>Q552*H552</f>
        <v>0.017600000000000001</v>
      </c>
      <c r="S552" s="226">
        <v>0</v>
      </c>
      <c r="T552" s="227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28" t="s">
        <v>351</v>
      </c>
      <c r="AT552" s="228" t="s">
        <v>283</v>
      </c>
      <c r="AU552" s="228" t="s">
        <v>86</v>
      </c>
      <c r="AY552" s="18" t="s">
        <v>139</v>
      </c>
      <c r="BE552" s="229">
        <f>IF(N552="základní",J552,0)</f>
        <v>0</v>
      </c>
      <c r="BF552" s="229">
        <f>IF(N552="snížená",J552,0)</f>
        <v>0</v>
      </c>
      <c r="BG552" s="229">
        <f>IF(N552="zákl. přenesená",J552,0)</f>
        <v>0</v>
      </c>
      <c r="BH552" s="229">
        <f>IF(N552="sníž. přenesená",J552,0)</f>
        <v>0</v>
      </c>
      <c r="BI552" s="229">
        <f>IF(N552="nulová",J552,0)</f>
        <v>0</v>
      </c>
      <c r="BJ552" s="18" t="s">
        <v>84</v>
      </c>
      <c r="BK552" s="229">
        <f>ROUND(I552*H552,2)</f>
        <v>0</v>
      </c>
      <c r="BL552" s="18" t="s">
        <v>259</v>
      </c>
      <c r="BM552" s="228" t="s">
        <v>870</v>
      </c>
    </row>
    <row r="553" s="2" customFormat="1" ht="24.15" customHeight="1">
      <c r="A553" s="39"/>
      <c r="B553" s="40"/>
      <c r="C553" s="216" t="s">
        <v>871</v>
      </c>
      <c r="D553" s="216" t="s">
        <v>142</v>
      </c>
      <c r="E553" s="217" t="s">
        <v>872</v>
      </c>
      <c r="F553" s="218" t="s">
        <v>873</v>
      </c>
      <c r="G553" s="219" t="s">
        <v>206</v>
      </c>
      <c r="H553" s="220">
        <v>5</v>
      </c>
      <c r="I553" s="221"/>
      <c r="J553" s="222">
        <f>ROUND(I553*H553,2)</f>
        <v>0</v>
      </c>
      <c r="K553" s="223"/>
      <c r="L553" s="45"/>
      <c r="M553" s="224" t="s">
        <v>1</v>
      </c>
      <c r="N553" s="225" t="s">
        <v>41</v>
      </c>
      <c r="O553" s="92"/>
      <c r="P553" s="226">
        <f>O553*H553</f>
        <v>0</v>
      </c>
      <c r="Q553" s="226">
        <v>0</v>
      </c>
      <c r="R553" s="226">
        <f>Q553*H553</f>
        <v>0</v>
      </c>
      <c r="S553" s="226">
        <v>0</v>
      </c>
      <c r="T553" s="227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28" t="s">
        <v>259</v>
      </c>
      <c r="AT553" s="228" t="s">
        <v>142</v>
      </c>
      <c r="AU553" s="228" t="s">
        <v>86</v>
      </c>
      <c r="AY553" s="18" t="s">
        <v>139</v>
      </c>
      <c r="BE553" s="229">
        <f>IF(N553="základní",J553,0)</f>
        <v>0</v>
      </c>
      <c r="BF553" s="229">
        <f>IF(N553="snížená",J553,0)</f>
        <v>0</v>
      </c>
      <c r="BG553" s="229">
        <f>IF(N553="zákl. přenesená",J553,0)</f>
        <v>0</v>
      </c>
      <c r="BH553" s="229">
        <f>IF(N553="sníž. přenesená",J553,0)</f>
        <v>0</v>
      </c>
      <c r="BI553" s="229">
        <f>IF(N553="nulová",J553,0)</f>
        <v>0</v>
      </c>
      <c r="BJ553" s="18" t="s">
        <v>84</v>
      </c>
      <c r="BK553" s="229">
        <f>ROUND(I553*H553,2)</f>
        <v>0</v>
      </c>
      <c r="BL553" s="18" t="s">
        <v>259</v>
      </c>
      <c r="BM553" s="228" t="s">
        <v>874</v>
      </c>
    </row>
    <row r="554" s="2" customFormat="1" ht="16.5" customHeight="1">
      <c r="A554" s="39"/>
      <c r="B554" s="40"/>
      <c r="C554" s="274" t="s">
        <v>875</v>
      </c>
      <c r="D554" s="274" t="s">
        <v>283</v>
      </c>
      <c r="E554" s="275" t="s">
        <v>876</v>
      </c>
      <c r="F554" s="276" t="s">
        <v>877</v>
      </c>
      <c r="G554" s="277" t="s">
        <v>206</v>
      </c>
      <c r="H554" s="278">
        <v>5</v>
      </c>
      <c r="I554" s="279"/>
      <c r="J554" s="280">
        <f>ROUND(I554*H554,2)</f>
        <v>0</v>
      </c>
      <c r="K554" s="281"/>
      <c r="L554" s="282"/>
      <c r="M554" s="283" t="s">
        <v>1</v>
      </c>
      <c r="N554" s="284" t="s">
        <v>41</v>
      </c>
      <c r="O554" s="92"/>
      <c r="P554" s="226">
        <f>O554*H554</f>
        <v>0</v>
      </c>
      <c r="Q554" s="226">
        <v>0.0022000000000000001</v>
      </c>
      <c r="R554" s="226">
        <f>Q554*H554</f>
        <v>0.011000000000000001</v>
      </c>
      <c r="S554" s="226">
        <v>0</v>
      </c>
      <c r="T554" s="227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28" t="s">
        <v>351</v>
      </c>
      <c r="AT554" s="228" t="s">
        <v>283</v>
      </c>
      <c r="AU554" s="228" t="s">
        <v>86</v>
      </c>
      <c r="AY554" s="18" t="s">
        <v>139</v>
      </c>
      <c r="BE554" s="229">
        <f>IF(N554="základní",J554,0)</f>
        <v>0</v>
      </c>
      <c r="BF554" s="229">
        <f>IF(N554="snížená",J554,0)</f>
        <v>0</v>
      </c>
      <c r="BG554" s="229">
        <f>IF(N554="zákl. přenesená",J554,0)</f>
        <v>0</v>
      </c>
      <c r="BH554" s="229">
        <f>IF(N554="sníž. přenesená",J554,0)</f>
        <v>0</v>
      </c>
      <c r="BI554" s="229">
        <f>IF(N554="nulová",J554,0)</f>
        <v>0</v>
      </c>
      <c r="BJ554" s="18" t="s">
        <v>84</v>
      </c>
      <c r="BK554" s="229">
        <f>ROUND(I554*H554,2)</f>
        <v>0</v>
      </c>
      <c r="BL554" s="18" t="s">
        <v>259</v>
      </c>
      <c r="BM554" s="228" t="s">
        <v>878</v>
      </c>
    </row>
    <row r="555" s="2" customFormat="1" ht="16.5" customHeight="1">
      <c r="A555" s="39"/>
      <c r="B555" s="40"/>
      <c r="C555" s="216" t="s">
        <v>879</v>
      </c>
      <c r="D555" s="216" t="s">
        <v>142</v>
      </c>
      <c r="E555" s="217" t="s">
        <v>880</v>
      </c>
      <c r="F555" s="218" t="s">
        <v>881</v>
      </c>
      <c r="G555" s="219" t="s">
        <v>206</v>
      </c>
      <c r="H555" s="220">
        <v>2</v>
      </c>
      <c r="I555" s="221"/>
      <c r="J555" s="222">
        <f>ROUND(I555*H555,2)</f>
        <v>0</v>
      </c>
      <c r="K555" s="223"/>
      <c r="L555" s="45"/>
      <c r="M555" s="224" t="s">
        <v>1</v>
      </c>
      <c r="N555" s="225" t="s">
        <v>41</v>
      </c>
      <c r="O555" s="92"/>
      <c r="P555" s="226">
        <f>O555*H555</f>
        <v>0</v>
      </c>
      <c r="Q555" s="226">
        <v>0</v>
      </c>
      <c r="R555" s="226">
        <f>Q555*H555</f>
        <v>0</v>
      </c>
      <c r="S555" s="226">
        <v>0</v>
      </c>
      <c r="T555" s="227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28" t="s">
        <v>259</v>
      </c>
      <c r="AT555" s="228" t="s">
        <v>142</v>
      </c>
      <c r="AU555" s="228" t="s">
        <v>86</v>
      </c>
      <c r="AY555" s="18" t="s">
        <v>139</v>
      </c>
      <c r="BE555" s="229">
        <f>IF(N555="základní",J555,0)</f>
        <v>0</v>
      </c>
      <c r="BF555" s="229">
        <f>IF(N555="snížená",J555,0)</f>
        <v>0</v>
      </c>
      <c r="BG555" s="229">
        <f>IF(N555="zákl. přenesená",J555,0)</f>
        <v>0</v>
      </c>
      <c r="BH555" s="229">
        <f>IF(N555="sníž. přenesená",J555,0)</f>
        <v>0</v>
      </c>
      <c r="BI555" s="229">
        <f>IF(N555="nulová",J555,0)</f>
        <v>0</v>
      </c>
      <c r="BJ555" s="18" t="s">
        <v>84</v>
      </c>
      <c r="BK555" s="229">
        <f>ROUND(I555*H555,2)</f>
        <v>0</v>
      </c>
      <c r="BL555" s="18" t="s">
        <v>259</v>
      </c>
      <c r="BM555" s="228" t="s">
        <v>882</v>
      </c>
    </row>
    <row r="556" s="2" customFormat="1" ht="24.15" customHeight="1">
      <c r="A556" s="39"/>
      <c r="B556" s="40"/>
      <c r="C556" s="274" t="s">
        <v>883</v>
      </c>
      <c r="D556" s="274" t="s">
        <v>283</v>
      </c>
      <c r="E556" s="275" t="s">
        <v>884</v>
      </c>
      <c r="F556" s="276" t="s">
        <v>885</v>
      </c>
      <c r="G556" s="277" t="s">
        <v>206</v>
      </c>
      <c r="H556" s="278">
        <v>1</v>
      </c>
      <c r="I556" s="279"/>
      <c r="J556" s="280">
        <f>ROUND(I556*H556,2)</f>
        <v>0</v>
      </c>
      <c r="K556" s="281"/>
      <c r="L556" s="282"/>
      <c r="M556" s="283" t="s">
        <v>1</v>
      </c>
      <c r="N556" s="284" t="s">
        <v>41</v>
      </c>
      <c r="O556" s="92"/>
      <c r="P556" s="226">
        <f>O556*H556</f>
        <v>0</v>
      </c>
      <c r="Q556" s="226">
        <v>0.00014999999999999999</v>
      </c>
      <c r="R556" s="226">
        <f>Q556*H556</f>
        <v>0.00014999999999999999</v>
      </c>
      <c r="S556" s="226">
        <v>0</v>
      </c>
      <c r="T556" s="227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28" t="s">
        <v>351</v>
      </c>
      <c r="AT556" s="228" t="s">
        <v>283</v>
      </c>
      <c r="AU556" s="228" t="s">
        <v>86</v>
      </c>
      <c r="AY556" s="18" t="s">
        <v>139</v>
      </c>
      <c r="BE556" s="229">
        <f>IF(N556="základní",J556,0)</f>
        <v>0</v>
      </c>
      <c r="BF556" s="229">
        <f>IF(N556="snížená",J556,0)</f>
        <v>0</v>
      </c>
      <c r="BG556" s="229">
        <f>IF(N556="zákl. přenesená",J556,0)</f>
        <v>0</v>
      </c>
      <c r="BH556" s="229">
        <f>IF(N556="sníž. přenesená",J556,0)</f>
        <v>0</v>
      </c>
      <c r="BI556" s="229">
        <f>IF(N556="nulová",J556,0)</f>
        <v>0</v>
      </c>
      <c r="BJ556" s="18" t="s">
        <v>84</v>
      </c>
      <c r="BK556" s="229">
        <f>ROUND(I556*H556,2)</f>
        <v>0</v>
      </c>
      <c r="BL556" s="18" t="s">
        <v>259</v>
      </c>
      <c r="BM556" s="228" t="s">
        <v>886</v>
      </c>
    </row>
    <row r="557" s="2" customFormat="1" ht="24.15" customHeight="1">
      <c r="A557" s="39"/>
      <c r="B557" s="40"/>
      <c r="C557" s="274" t="s">
        <v>887</v>
      </c>
      <c r="D557" s="274" t="s">
        <v>283</v>
      </c>
      <c r="E557" s="275" t="s">
        <v>888</v>
      </c>
      <c r="F557" s="276" t="s">
        <v>889</v>
      </c>
      <c r="G557" s="277" t="s">
        <v>206</v>
      </c>
      <c r="H557" s="278">
        <v>1</v>
      </c>
      <c r="I557" s="279"/>
      <c r="J557" s="280">
        <f>ROUND(I557*H557,2)</f>
        <v>0</v>
      </c>
      <c r="K557" s="281"/>
      <c r="L557" s="282"/>
      <c r="M557" s="283" t="s">
        <v>1</v>
      </c>
      <c r="N557" s="284" t="s">
        <v>41</v>
      </c>
      <c r="O557" s="92"/>
      <c r="P557" s="226">
        <f>O557*H557</f>
        <v>0</v>
      </c>
      <c r="Q557" s="226">
        <v>0.00014999999999999999</v>
      </c>
      <c r="R557" s="226">
        <f>Q557*H557</f>
        <v>0.00014999999999999999</v>
      </c>
      <c r="S557" s="226">
        <v>0</v>
      </c>
      <c r="T557" s="227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28" t="s">
        <v>351</v>
      </c>
      <c r="AT557" s="228" t="s">
        <v>283</v>
      </c>
      <c r="AU557" s="228" t="s">
        <v>86</v>
      </c>
      <c r="AY557" s="18" t="s">
        <v>139</v>
      </c>
      <c r="BE557" s="229">
        <f>IF(N557="základní",J557,0)</f>
        <v>0</v>
      </c>
      <c r="BF557" s="229">
        <f>IF(N557="snížená",J557,0)</f>
        <v>0</v>
      </c>
      <c r="BG557" s="229">
        <f>IF(N557="zákl. přenesená",J557,0)</f>
        <v>0</v>
      </c>
      <c r="BH557" s="229">
        <f>IF(N557="sníž. přenesená",J557,0)</f>
        <v>0</v>
      </c>
      <c r="BI557" s="229">
        <f>IF(N557="nulová",J557,0)</f>
        <v>0</v>
      </c>
      <c r="BJ557" s="18" t="s">
        <v>84</v>
      </c>
      <c r="BK557" s="229">
        <f>ROUND(I557*H557,2)</f>
        <v>0</v>
      </c>
      <c r="BL557" s="18" t="s">
        <v>259</v>
      </c>
      <c r="BM557" s="228" t="s">
        <v>890</v>
      </c>
    </row>
    <row r="558" s="2" customFormat="1" ht="21.75" customHeight="1">
      <c r="A558" s="39"/>
      <c r="B558" s="40"/>
      <c r="C558" s="216" t="s">
        <v>891</v>
      </c>
      <c r="D558" s="216" t="s">
        <v>142</v>
      </c>
      <c r="E558" s="217" t="s">
        <v>892</v>
      </c>
      <c r="F558" s="218" t="s">
        <v>893</v>
      </c>
      <c r="G558" s="219" t="s">
        <v>206</v>
      </c>
      <c r="H558" s="220">
        <v>2</v>
      </c>
      <c r="I558" s="221"/>
      <c r="J558" s="222">
        <f>ROUND(I558*H558,2)</f>
        <v>0</v>
      </c>
      <c r="K558" s="223"/>
      <c r="L558" s="45"/>
      <c r="M558" s="224" t="s">
        <v>1</v>
      </c>
      <c r="N558" s="225" t="s">
        <v>41</v>
      </c>
      <c r="O558" s="92"/>
      <c r="P558" s="226">
        <f>O558*H558</f>
        <v>0</v>
      </c>
      <c r="Q558" s="226">
        <v>0</v>
      </c>
      <c r="R558" s="226">
        <f>Q558*H558</f>
        <v>0</v>
      </c>
      <c r="S558" s="226">
        <v>0</v>
      </c>
      <c r="T558" s="227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28" t="s">
        <v>259</v>
      </c>
      <c r="AT558" s="228" t="s">
        <v>142</v>
      </c>
      <c r="AU558" s="228" t="s">
        <v>86</v>
      </c>
      <c r="AY558" s="18" t="s">
        <v>139</v>
      </c>
      <c r="BE558" s="229">
        <f>IF(N558="základní",J558,0)</f>
        <v>0</v>
      </c>
      <c r="BF558" s="229">
        <f>IF(N558="snížená",J558,0)</f>
        <v>0</v>
      </c>
      <c r="BG558" s="229">
        <f>IF(N558="zákl. přenesená",J558,0)</f>
        <v>0</v>
      </c>
      <c r="BH558" s="229">
        <f>IF(N558="sníž. přenesená",J558,0)</f>
        <v>0</v>
      </c>
      <c r="BI558" s="229">
        <f>IF(N558="nulová",J558,0)</f>
        <v>0</v>
      </c>
      <c r="BJ558" s="18" t="s">
        <v>84</v>
      </c>
      <c r="BK558" s="229">
        <f>ROUND(I558*H558,2)</f>
        <v>0</v>
      </c>
      <c r="BL558" s="18" t="s">
        <v>259</v>
      </c>
      <c r="BM558" s="228" t="s">
        <v>894</v>
      </c>
    </row>
    <row r="559" s="13" customFormat="1">
      <c r="A559" s="13"/>
      <c r="B559" s="230"/>
      <c r="C559" s="231"/>
      <c r="D559" s="232" t="s">
        <v>148</v>
      </c>
      <c r="E559" s="233" t="s">
        <v>1</v>
      </c>
      <c r="F559" s="234" t="s">
        <v>818</v>
      </c>
      <c r="G559" s="231"/>
      <c r="H559" s="233" t="s">
        <v>1</v>
      </c>
      <c r="I559" s="235"/>
      <c r="J559" s="231"/>
      <c r="K559" s="231"/>
      <c r="L559" s="236"/>
      <c r="M559" s="237"/>
      <c r="N559" s="238"/>
      <c r="O559" s="238"/>
      <c r="P559" s="238"/>
      <c r="Q559" s="238"/>
      <c r="R559" s="238"/>
      <c r="S559" s="238"/>
      <c r="T559" s="239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0" t="s">
        <v>148</v>
      </c>
      <c r="AU559" s="240" t="s">
        <v>86</v>
      </c>
      <c r="AV559" s="13" t="s">
        <v>84</v>
      </c>
      <c r="AW559" s="13" t="s">
        <v>32</v>
      </c>
      <c r="AX559" s="13" t="s">
        <v>76</v>
      </c>
      <c r="AY559" s="240" t="s">
        <v>139</v>
      </c>
    </row>
    <row r="560" s="14" customFormat="1">
      <c r="A560" s="14"/>
      <c r="B560" s="241"/>
      <c r="C560" s="242"/>
      <c r="D560" s="232" t="s">
        <v>148</v>
      </c>
      <c r="E560" s="243" t="s">
        <v>1</v>
      </c>
      <c r="F560" s="244" t="s">
        <v>86</v>
      </c>
      <c r="G560" s="242"/>
      <c r="H560" s="245">
        <v>2</v>
      </c>
      <c r="I560" s="246"/>
      <c r="J560" s="242"/>
      <c r="K560" s="242"/>
      <c r="L560" s="247"/>
      <c r="M560" s="248"/>
      <c r="N560" s="249"/>
      <c r="O560" s="249"/>
      <c r="P560" s="249"/>
      <c r="Q560" s="249"/>
      <c r="R560" s="249"/>
      <c r="S560" s="249"/>
      <c r="T560" s="250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1" t="s">
        <v>148</v>
      </c>
      <c r="AU560" s="251" t="s">
        <v>86</v>
      </c>
      <c r="AV560" s="14" t="s">
        <v>86</v>
      </c>
      <c r="AW560" s="14" t="s">
        <v>32</v>
      </c>
      <c r="AX560" s="14" t="s">
        <v>84</v>
      </c>
      <c r="AY560" s="251" t="s">
        <v>139</v>
      </c>
    </row>
    <row r="561" s="2" customFormat="1" ht="16.5" customHeight="1">
      <c r="A561" s="39"/>
      <c r="B561" s="40"/>
      <c r="C561" s="274" t="s">
        <v>895</v>
      </c>
      <c r="D561" s="274" t="s">
        <v>283</v>
      </c>
      <c r="E561" s="275" t="s">
        <v>896</v>
      </c>
      <c r="F561" s="276" t="s">
        <v>897</v>
      </c>
      <c r="G561" s="277" t="s">
        <v>206</v>
      </c>
      <c r="H561" s="278">
        <v>2</v>
      </c>
      <c r="I561" s="279"/>
      <c r="J561" s="280">
        <f>ROUND(I561*H561,2)</f>
        <v>0</v>
      </c>
      <c r="K561" s="281"/>
      <c r="L561" s="282"/>
      <c r="M561" s="283" t="s">
        <v>1</v>
      </c>
      <c r="N561" s="284" t="s">
        <v>41</v>
      </c>
      <c r="O561" s="92"/>
      <c r="P561" s="226">
        <f>O561*H561</f>
        <v>0</v>
      </c>
      <c r="Q561" s="226">
        <v>0.0022000000000000001</v>
      </c>
      <c r="R561" s="226">
        <f>Q561*H561</f>
        <v>0.0044000000000000003</v>
      </c>
      <c r="S561" s="226">
        <v>0</v>
      </c>
      <c r="T561" s="227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28" t="s">
        <v>351</v>
      </c>
      <c r="AT561" s="228" t="s">
        <v>283</v>
      </c>
      <c r="AU561" s="228" t="s">
        <v>86</v>
      </c>
      <c r="AY561" s="18" t="s">
        <v>139</v>
      </c>
      <c r="BE561" s="229">
        <f>IF(N561="základní",J561,0)</f>
        <v>0</v>
      </c>
      <c r="BF561" s="229">
        <f>IF(N561="snížená",J561,0)</f>
        <v>0</v>
      </c>
      <c r="BG561" s="229">
        <f>IF(N561="zákl. přenesená",J561,0)</f>
        <v>0</v>
      </c>
      <c r="BH561" s="229">
        <f>IF(N561="sníž. přenesená",J561,0)</f>
        <v>0</v>
      </c>
      <c r="BI561" s="229">
        <f>IF(N561="nulová",J561,0)</f>
        <v>0</v>
      </c>
      <c r="BJ561" s="18" t="s">
        <v>84</v>
      </c>
      <c r="BK561" s="229">
        <f>ROUND(I561*H561,2)</f>
        <v>0</v>
      </c>
      <c r="BL561" s="18" t="s">
        <v>259</v>
      </c>
      <c r="BM561" s="228" t="s">
        <v>898</v>
      </c>
    </row>
    <row r="562" s="2" customFormat="1" ht="24.15" customHeight="1">
      <c r="A562" s="39"/>
      <c r="B562" s="40"/>
      <c r="C562" s="216" t="s">
        <v>899</v>
      </c>
      <c r="D562" s="216" t="s">
        <v>142</v>
      </c>
      <c r="E562" s="217" t="s">
        <v>900</v>
      </c>
      <c r="F562" s="218" t="s">
        <v>901</v>
      </c>
      <c r="G562" s="219" t="s">
        <v>238</v>
      </c>
      <c r="H562" s="220">
        <v>9</v>
      </c>
      <c r="I562" s="221"/>
      <c r="J562" s="222">
        <f>ROUND(I562*H562,2)</f>
        <v>0</v>
      </c>
      <c r="K562" s="223"/>
      <c r="L562" s="45"/>
      <c r="M562" s="224" t="s">
        <v>1</v>
      </c>
      <c r="N562" s="225" t="s">
        <v>41</v>
      </c>
      <c r="O562" s="92"/>
      <c r="P562" s="226">
        <f>O562*H562</f>
        <v>0</v>
      </c>
      <c r="Q562" s="226">
        <v>0</v>
      </c>
      <c r="R562" s="226">
        <f>Q562*H562</f>
        <v>0</v>
      </c>
      <c r="S562" s="226">
        <v>0</v>
      </c>
      <c r="T562" s="227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28" t="s">
        <v>259</v>
      </c>
      <c r="AT562" s="228" t="s">
        <v>142</v>
      </c>
      <c r="AU562" s="228" t="s">
        <v>86</v>
      </c>
      <c r="AY562" s="18" t="s">
        <v>139</v>
      </c>
      <c r="BE562" s="229">
        <f>IF(N562="základní",J562,0)</f>
        <v>0</v>
      </c>
      <c r="BF562" s="229">
        <f>IF(N562="snížená",J562,0)</f>
        <v>0</v>
      </c>
      <c r="BG562" s="229">
        <f>IF(N562="zákl. přenesená",J562,0)</f>
        <v>0</v>
      </c>
      <c r="BH562" s="229">
        <f>IF(N562="sníž. přenesená",J562,0)</f>
        <v>0</v>
      </c>
      <c r="BI562" s="229">
        <f>IF(N562="nulová",J562,0)</f>
        <v>0</v>
      </c>
      <c r="BJ562" s="18" t="s">
        <v>84</v>
      </c>
      <c r="BK562" s="229">
        <f>ROUND(I562*H562,2)</f>
        <v>0</v>
      </c>
      <c r="BL562" s="18" t="s">
        <v>259</v>
      </c>
      <c r="BM562" s="228" t="s">
        <v>902</v>
      </c>
    </row>
    <row r="563" s="14" customFormat="1">
      <c r="A563" s="14"/>
      <c r="B563" s="241"/>
      <c r="C563" s="242"/>
      <c r="D563" s="232" t="s">
        <v>148</v>
      </c>
      <c r="E563" s="243" t="s">
        <v>1</v>
      </c>
      <c r="F563" s="244" t="s">
        <v>903</v>
      </c>
      <c r="G563" s="242"/>
      <c r="H563" s="245">
        <v>9</v>
      </c>
      <c r="I563" s="246"/>
      <c r="J563" s="242"/>
      <c r="K563" s="242"/>
      <c r="L563" s="247"/>
      <c r="M563" s="248"/>
      <c r="N563" s="249"/>
      <c r="O563" s="249"/>
      <c r="P563" s="249"/>
      <c r="Q563" s="249"/>
      <c r="R563" s="249"/>
      <c r="S563" s="249"/>
      <c r="T563" s="250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1" t="s">
        <v>148</v>
      </c>
      <c r="AU563" s="251" t="s">
        <v>86</v>
      </c>
      <c r="AV563" s="14" t="s">
        <v>86</v>
      </c>
      <c r="AW563" s="14" t="s">
        <v>32</v>
      </c>
      <c r="AX563" s="14" t="s">
        <v>84</v>
      </c>
      <c r="AY563" s="251" t="s">
        <v>139</v>
      </c>
    </row>
    <row r="564" s="2" customFormat="1" ht="24.15" customHeight="1">
      <c r="A564" s="39"/>
      <c r="B564" s="40"/>
      <c r="C564" s="274" t="s">
        <v>904</v>
      </c>
      <c r="D564" s="274" t="s">
        <v>283</v>
      </c>
      <c r="E564" s="275" t="s">
        <v>905</v>
      </c>
      <c r="F564" s="276" t="s">
        <v>906</v>
      </c>
      <c r="G564" s="277" t="s">
        <v>238</v>
      </c>
      <c r="H564" s="278">
        <v>9.9000000000000004</v>
      </c>
      <c r="I564" s="279"/>
      <c r="J564" s="280">
        <f>ROUND(I564*H564,2)</f>
        <v>0</v>
      </c>
      <c r="K564" s="281"/>
      <c r="L564" s="282"/>
      <c r="M564" s="283" t="s">
        <v>1</v>
      </c>
      <c r="N564" s="284" t="s">
        <v>41</v>
      </c>
      <c r="O564" s="92"/>
      <c r="P564" s="226">
        <f>O564*H564</f>
        <v>0</v>
      </c>
      <c r="Q564" s="226">
        <v>0.0080000000000000002</v>
      </c>
      <c r="R564" s="226">
        <f>Q564*H564</f>
        <v>0.079200000000000007</v>
      </c>
      <c r="S564" s="226">
        <v>0</v>
      </c>
      <c r="T564" s="227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28" t="s">
        <v>351</v>
      </c>
      <c r="AT564" s="228" t="s">
        <v>283</v>
      </c>
      <c r="AU564" s="228" t="s">
        <v>86</v>
      </c>
      <c r="AY564" s="18" t="s">
        <v>139</v>
      </c>
      <c r="BE564" s="229">
        <f>IF(N564="základní",J564,0)</f>
        <v>0</v>
      </c>
      <c r="BF564" s="229">
        <f>IF(N564="snížená",J564,0)</f>
        <v>0</v>
      </c>
      <c r="BG564" s="229">
        <f>IF(N564="zákl. přenesená",J564,0)</f>
        <v>0</v>
      </c>
      <c r="BH564" s="229">
        <f>IF(N564="sníž. přenesená",J564,0)</f>
        <v>0</v>
      </c>
      <c r="BI564" s="229">
        <f>IF(N564="nulová",J564,0)</f>
        <v>0</v>
      </c>
      <c r="BJ564" s="18" t="s">
        <v>84</v>
      </c>
      <c r="BK564" s="229">
        <f>ROUND(I564*H564,2)</f>
        <v>0</v>
      </c>
      <c r="BL564" s="18" t="s">
        <v>259</v>
      </c>
      <c r="BM564" s="228" t="s">
        <v>907</v>
      </c>
    </row>
    <row r="565" s="14" customFormat="1">
      <c r="A565" s="14"/>
      <c r="B565" s="241"/>
      <c r="C565" s="242"/>
      <c r="D565" s="232" t="s">
        <v>148</v>
      </c>
      <c r="E565" s="242"/>
      <c r="F565" s="244" t="s">
        <v>908</v>
      </c>
      <c r="G565" s="242"/>
      <c r="H565" s="245">
        <v>9.9000000000000004</v>
      </c>
      <c r="I565" s="246"/>
      <c r="J565" s="242"/>
      <c r="K565" s="242"/>
      <c r="L565" s="247"/>
      <c r="M565" s="248"/>
      <c r="N565" s="249"/>
      <c r="O565" s="249"/>
      <c r="P565" s="249"/>
      <c r="Q565" s="249"/>
      <c r="R565" s="249"/>
      <c r="S565" s="249"/>
      <c r="T565" s="250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1" t="s">
        <v>148</v>
      </c>
      <c r="AU565" s="251" t="s">
        <v>86</v>
      </c>
      <c r="AV565" s="14" t="s">
        <v>86</v>
      </c>
      <c r="AW565" s="14" t="s">
        <v>4</v>
      </c>
      <c r="AX565" s="14" t="s">
        <v>84</v>
      </c>
      <c r="AY565" s="251" t="s">
        <v>139</v>
      </c>
    </row>
    <row r="566" s="2" customFormat="1" ht="24.15" customHeight="1">
      <c r="A566" s="39"/>
      <c r="B566" s="40"/>
      <c r="C566" s="274" t="s">
        <v>909</v>
      </c>
      <c r="D566" s="274" t="s">
        <v>283</v>
      </c>
      <c r="E566" s="275" t="s">
        <v>910</v>
      </c>
      <c r="F566" s="276" t="s">
        <v>911</v>
      </c>
      <c r="G566" s="277" t="s">
        <v>206</v>
      </c>
      <c r="H566" s="278">
        <v>10</v>
      </c>
      <c r="I566" s="279"/>
      <c r="J566" s="280">
        <f>ROUND(I566*H566,2)</f>
        <v>0</v>
      </c>
      <c r="K566" s="281"/>
      <c r="L566" s="282"/>
      <c r="M566" s="283" t="s">
        <v>1</v>
      </c>
      <c r="N566" s="284" t="s">
        <v>41</v>
      </c>
      <c r="O566" s="92"/>
      <c r="P566" s="226">
        <f>O566*H566</f>
        <v>0</v>
      </c>
      <c r="Q566" s="226">
        <v>6.0000000000000002E-05</v>
      </c>
      <c r="R566" s="226">
        <f>Q566*H566</f>
        <v>0.00060000000000000006</v>
      </c>
      <c r="S566" s="226">
        <v>0</v>
      </c>
      <c r="T566" s="227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28" t="s">
        <v>351</v>
      </c>
      <c r="AT566" s="228" t="s">
        <v>283</v>
      </c>
      <c r="AU566" s="228" t="s">
        <v>86</v>
      </c>
      <c r="AY566" s="18" t="s">
        <v>139</v>
      </c>
      <c r="BE566" s="229">
        <f>IF(N566="základní",J566,0)</f>
        <v>0</v>
      </c>
      <c r="BF566" s="229">
        <f>IF(N566="snížená",J566,0)</f>
        <v>0</v>
      </c>
      <c r="BG566" s="229">
        <f>IF(N566="zákl. přenesená",J566,0)</f>
        <v>0</v>
      </c>
      <c r="BH566" s="229">
        <f>IF(N566="sníž. přenesená",J566,0)</f>
        <v>0</v>
      </c>
      <c r="BI566" s="229">
        <f>IF(N566="nulová",J566,0)</f>
        <v>0</v>
      </c>
      <c r="BJ566" s="18" t="s">
        <v>84</v>
      </c>
      <c r="BK566" s="229">
        <f>ROUND(I566*H566,2)</f>
        <v>0</v>
      </c>
      <c r="BL566" s="18" t="s">
        <v>259</v>
      </c>
      <c r="BM566" s="228" t="s">
        <v>912</v>
      </c>
    </row>
    <row r="567" s="2" customFormat="1" ht="24.15" customHeight="1">
      <c r="A567" s="39"/>
      <c r="B567" s="40"/>
      <c r="C567" s="216" t="s">
        <v>913</v>
      </c>
      <c r="D567" s="216" t="s">
        <v>142</v>
      </c>
      <c r="E567" s="217" t="s">
        <v>914</v>
      </c>
      <c r="F567" s="218" t="s">
        <v>915</v>
      </c>
      <c r="G567" s="219" t="s">
        <v>238</v>
      </c>
      <c r="H567" s="220">
        <v>2.6000000000000001</v>
      </c>
      <c r="I567" s="221"/>
      <c r="J567" s="222">
        <f>ROUND(I567*H567,2)</f>
        <v>0</v>
      </c>
      <c r="K567" s="223"/>
      <c r="L567" s="45"/>
      <c r="M567" s="224" t="s">
        <v>1</v>
      </c>
      <c r="N567" s="225" t="s">
        <v>41</v>
      </c>
      <c r="O567" s="92"/>
      <c r="P567" s="226">
        <f>O567*H567</f>
        <v>0</v>
      </c>
      <c r="Q567" s="226">
        <v>0</v>
      </c>
      <c r="R567" s="226">
        <f>Q567*H567</f>
        <v>0</v>
      </c>
      <c r="S567" s="226">
        <v>0</v>
      </c>
      <c r="T567" s="227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28" t="s">
        <v>259</v>
      </c>
      <c r="AT567" s="228" t="s">
        <v>142</v>
      </c>
      <c r="AU567" s="228" t="s">
        <v>86</v>
      </c>
      <c r="AY567" s="18" t="s">
        <v>139</v>
      </c>
      <c r="BE567" s="229">
        <f>IF(N567="základní",J567,0)</f>
        <v>0</v>
      </c>
      <c r="BF567" s="229">
        <f>IF(N567="snížená",J567,0)</f>
        <v>0</v>
      </c>
      <c r="BG567" s="229">
        <f>IF(N567="zákl. přenesená",J567,0)</f>
        <v>0</v>
      </c>
      <c r="BH567" s="229">
        <f>IF(N567="sníž. přenesená",J567,0)</f>
        <v>0</v>
      </c>
      <c r="BI567" s="229">
        <f>IF(N567="nulová",J567,0)</f>
        <v>0</v>
      </c>
      <c r="BJ567" s="18" t="s">
        <v>84</v>
      </c>
      <c r="BK567" s="229">
        <f>ROUND(I567*H567,2)</f>
        <v>0</v>
      </c>
      <c r="BL567" s="18" t="s">
        <v>259</v>
      </c>
      <c r="BM567" s="228" t="s">
        <v>916</v>
      </c>
    </row>
    <row r="568" s="2" customFormat="1" ht="24.15" customHeight="1">
      <c r="A568" s="39"/>
      <c r="B568" s="40"/>
      <c r="C568" s="216" t="s">
        <v>917</v>
      </c>
      <c r="D568" s="216" t="s">
        <v>142</v>
      </c>
      <c r="E568" s="217" t="s">
        <v>918</v>
      </c>
      <c r="F568" s="218" t="s">
        <v>919</v>
      </c>
      <c r="G568" s="219" t="s">
        <v>206</v>
      </c>
      <c r="H568" s="220">
        <v>3.7999999999999998</v>
      </c>
      <c r="I568" s="221"/>
      <c r="J568" s="222">
        <f>ROUND(I568*H568,2)</f>
        <v>0</v>
      </c>
      <c r="K568" s="223"/>
      <c r="L568" s="45"/>
      <c r="M568" s="224" t="s">
        <v>1</v>
      </c>
      <c r="N568" s="225" t="s">
        <v>41</v>
      </c>
      <c r="O568" s="92"/>
      <c r="P568" s="226">
        <f>O568*H568</f>
        <v>0</v>
      </c>
      <c r="Q568" s="226">
        <v>0</v>
      </c>
      <c r="R568" s="226">
        <f>Q568*H568</f>
        <v>0</v>
      </c>
      <c r="S568" s="226">
        <v>0.17399999999999999</v>
      </c>
      <c r="T568" s="227">
        <f>S568*H568</f>
        <v>0.6611999999999999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28" t="s">
        <v>259</v>
      </c>
      <c r="AT568" s="228" t="s">
        <v>142</v>
      </c>
      <c r="AU568" s="228" t="s">
        <v>86</v>
      </c>
      <c r="AY568" s="18" t="s">
        <v>139</v>
      </c>
      <c r="BE568" s="229">
        <f>IF(N568="základní",J568,0)</f>
        <v>0</v>
      </c>
      <c r="BF568" s="229">
        <f>IF(N568="snížená",J568,0)</f>
        <v>0</v>
      </c>
      <c r="BG568" s="229">
        <f>IF(N568="zákl. přenesená",J568,0)</f>
        <v>0</v>
      </c>
      <c r="BH568" s="229">
        <f>IF(N568="sníž. přenesená",J568,0)</f>
        <v>0</v>
      </c>
      <c r="BI568" s="229">
        <f>IF(N568="nulová",J568,0)</f>
        <v>0</v>
      </c>
      <c r="BJ568" s="18" t="s">
        <v>84</v>
      </c>
      <c r="BK568" s="229">
        <f>ROUND(I568*H568,2)</f>
        <v>0</v>
      </c>
      <c r="BL568" s="18" t="s">
        <v>259</v>
      </c>
      <c r="BM568" s="228" t="s">
        <v>920</v>
      </c>
    </row>
    <row r="569" s="13" customFormat="1">
      <c r="A569" s="13"/>
      <c r="B569" s="230"/>
      <c r="C569" s="231"/>
      <c r="D569" s="232" t="s">
        <v>148</v>
      </c>
      <c r="E569" s="233" t="s">
        <v>1</v>
      </c>
      <c r="F569" s="234" t="s">
        <v>343</v>
      </c>
      <c r="G569" s="231"/>
      <c r="H569" s="233" t="s">
        <v>1</v>
      </c>
      <c r="I569" s="235"/>
      <c r="J569" s="231"/>
      <c r="K569" s="231"/>
      <c r="L569" s="236"/>
      <c r="M569" s="237"/>
      <c r="N569" s="238"/>
      <c r="O569" s="238"/>
      <c r="P569" s="238"/>
      <c r="Q569" s="238"/>
      <c r="R569" s="238"/>
      <c r="S569" s="238"/>
      <c r="T569" s="239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0" t="s">
        <v>148</v>
      </c>
      <c r="AU569" s="240" t="s">
        <v>86</v>
      </c>
      <c r="AV569" s="13" t="s">
        <v>84</v>
      </c>
      <c r="AW569" s="13" t="s">
        <v>32</v>
      </c>
      <c r="AX569" s="13" t="s">
        <v>76</v>
      </c>
      <c r="AY569" s="240" t="s">
        <v>139</v>
      </c>
    </row>
    <row r="570" s="14" customFormat="1">
      <c r="A570" s="14"/>
      <c r="B570" s="241"/>
      <c r="C570" s="242"/>
      <c r="D570" s="232" t="s">
        <v>148</v>
      </c>
      <c r="E570" s="243" t="s">
        <v>1</v>
      </c>
      <c r="F570" s="244" t="s">
        <v>921</v>
      </c>
      <c r="G570" s="242"/>
      <c r="H570" s="245">
        <v>3.7999999999999998</v>
      </c>
      <c r="I570" s="246"/>
      <c r="J570" s="242"/>
      <c r="K570" s="242"/>
      <c r="L570" s="247"/>
      <c r="M570" s="248"/>
      <c r="N570" s="249"/>
      <c r="O570" s="249"/>
      <c r="P570" s="249"/>
      <c r="Q570" s="249"/>
      <c r="R570" s="249"/>
      <c r="S570" s="249"/>
      <c r="T570" s="250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1" t="s">
        <v>148</v>
      </c>
      <c r="AU570" s="251" t="s">
        <v>86</v>
      </c>
      <c r="AV570" s="14" t="s">
        <v>86</v>
      </c>
      <c r="AW570" s="14" t="s">
        <v>32</v>
      </c>
      <c r="AX570" s="14" t="s">
        <v>84</v>
      </c>
      <c r="AY570" s="251" t="s">
        <v>139</v>
      </c>
    </row>
    <row r="571" s="2" customFormat="1" ht="24.15" customHeight="1">
      <c r="A571" s="39"/>
      <c r="B571" s="40"/>
      <c r="C571" s="216" t="s">
        <v>922</v>
      </c>
      <c r="D571" s="216" t="s">
        <v>142</v>
      </c>
      <c r="E571" s="217" t="s">
        <v>923</v>
      </c>
      <c r="F571" s="218" t="s">
        <v>924</v>
      </c>
      <c r="G571" s="219" t="s">
        <v>156</v>
      </c>
      <c r="H571" s="220">
        <v>1.192</v>
      </c>
      <c r="I571" s="221"/>
      <c r="J571" s="222">
        <f>ROUND(I571*H571,2)</f>
        <v>0</v>
      </c>
      <c r="K571" s="223"/>
      <c r="L571" s="45"/>
      <c r="M571" s="224" t="s">
        <v>1</v>
      </c>
      <c r="N571" s="225" t="s">
        <v>41</v>
      </c>
      <c r="O571" s="92"/>
      <c r="P571" s="226">
        <f>O571*H571</f>
        <v>0</v>
      </c>
      <c r="Q571" s="226">
        <v>0</v>
      </c>
      <c r="R571" s="226">
        <f>Q571*H571</f>
        <v>0</v>
      </c>
      <c r="S571" s="226">
        <v>0</v>
      </c>
      <c r="T571" s="227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28" t="s">
        <v>259</v>
      </c>
      <c r="AT571" s="228" t="s">
        <v>142</v>
      </c>
      <c r="AU571" s="228" t="s">
        <v>86</v>
      </c>
      <c r="AY571" s="18" t="s">
        <v>139</v>
      </c>
      <c r="BE571" s="229">
        <f>IF(N571="základní",J571,0)</f>
        <v>0</v>
      </c>
      <c r="BF571" s="229">
        <f>IF(N571="snížená",J571,0)</f>
        <v>0</v>
      </c>
      <c r="BG571" s="229">
        <f>IF(N571="zákl. přenesená",J571,0)</f>
        <v>0</v>
      </c>
      <c r="BH571" s="229">
        <f>IF(N571="sníž. přenesená",J571,0)</f>
        <v>0</v>
      </c>
      <c r="BI571" s="229">
        <f>IF(N571="nulová",J571,0)</f>
        <v>0</v>
      </c>
      <c r="BJ571" s="18" t="s">
        <v>84</v>
      </c>
      <c r="BK571" s="229">
        <f>ROUND(I571*H571,2)</f>
        <v>0</v>
      </c>
      <c r="BL571" s="18" t="s">
        <v>259</v>
      </c>
      <c r="BM571" s="228" t="s">
        <v>925</v>
      </c>
    </row>
    <row r="572" s="12" customFormat="1" ht="22.8" customHeight="1">
      <c r="A572" s="12"/>
      <c r="B572" s="200"/>
      <c r="C572" s="201"/>
      <c r="D572" s="202" t="s">
        <v>75</v>
      </c>
      <c r="E572" s="214" t="s">
        <v>926</v>
      </c>
      <c r="F572" s="214" t="s">
        <v>927</v>
      </c>
      <c r="G572" s="201"/>
      <c r="H572" s="201"/>
      <c r="I572" s="204"/>
      <c r="J572" s="215">
        <f>BK572</f>
        <v>0</v>
      </c>
      <c r="K572" s="201"/>
      <c r="L572" s="206"/>
      <c r="M572" s="207"/>
      <c r="N572" s="208"/>
      <c r="O572" s="208"/>
      <c r="P572" s="209">
        <f>SUM(P573:P579)</f>
        <v>0</v>
      </c>
      <c r="Q572" s="208"/>
      <c r="R572" s="209">
        <f>SUM(R573:R579)</f>
        <v>0.46889499999999995</v>
      </c>
      <c r="S572" s="208"/>
      <c r="T572" s="210">
        <f>SUM(T573:T579)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11" t="s">
        <v>86</v>
      </c>
      <c r="AT572" s="212" t="s">
        <v>75</v>
      </c>
      <c r="AU572" s="212" t="s">
        <v>84</v>
      </c>
      <c r="AY572" s="211" t="s">
        <v>139</v>
      </c>
      <c r="BK572" s="213">
        <f>SUM(BK573:BK579)</f>
        <v>0</v>
      </c>
    </row>
    <row r="573" s="2" customFormat="1" ht="24.15" customHeight="1">
      <c r="A573" s="39"/>
      <c r="B573" s="40"/>
      <c r="C573" s="216" t="s">
        <v>928</v>
      </c>
      <c r="D573" s="216" t="s">
        <v>142</v>
      </c>
      <c r="E573" s="217" t="s">
        <v>929</v>
      </c>
      <c r="F573" s="218" t="s">
        <v>930</v>
      </c>
      <c r="G573" s="219" t="s">
        <v>238</v>
      </c>
      <c r="H573" s="220">
        <v>15.5</v>
      </c>
      <c r="I573" s="221"/>
      <c r="J573" s="222">
        <f>ROUND(I573*H573,2)</f>
        <v>0</v>
      </c>
      <c r="K573" s="223"/>
      <c r="L573" s="45"/>
      <c r="M573" s="224" t="s">
        <v>1</v>
      </c>
      <c r="N573" s="225" t="s">
        <v>41</v>
      </c>
      <c r="O573" s="92"/>
      <c r="P573" s="226">
        <f>O573*H573</f>
        <v>0</v>
      </c>
      <c r="Q573" s="226">
        <v>0.00072000000000000005</v>
      </c>
      <c r="R573" s="226">
        <f>Q573*H573</f>
        <v>0.011160000000000002</v>
      </c>
      <c r="S573" s="226">
        <v>0</v>
      </c>
      <c r="T573" s="227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28" t="s">
        <v>259</v>
      </c>
      <c r="AT573" s="228" t="s">
        <v>142</v>
      </c>
      <c r="AU573" s="228" t="s">
        <v>86</v>
      </c>
      <c r="AY573" s="18" t="s">
        <v>139</v>
      </c>
      <c r="BE573" s="229">
        <f>IF(N573="základní",J573,0)</f>
        <v>0</v>
      </c>
      <c r="BF573" s="229">
        <f>IF(N573="snížená",J573,0)</f>
        <v>0</v>
      </c>
      <c r="BG573" s="229">
        <f>IF(N573="zákl. přenesená",J573,0)</f>
        <v>0</v>
      </c>
      <c r="BH573" s="229">
        <f>IF(N573="sníž. přenesená",J573,0)</f>
        <v>0</v>
      </c>
      <c r="BI573" s="229">
        <f>IF(N573="nulová",J573,0)</f>
        <v>0</v>
      </c>
      <c r="BJ573" s="18" t="s">
        <v>84</v>
      </c>
      <c r="BK573" s="229">
        <f>ROUND(I573*H573,2)</f>
        <v>0</v>
      </c>
      <c r="BL573" s="18" t="s">
        <v>259</v>
      </c>
      <c r="BM573" s="228" t="s">
        <v>931</v>
      </c>
    </row>
    <row r="574" s="14" customFormat="1">
      <c r="A574" s="14"/>
      <c r="B574" s="241"/>
      <c r="C574" s="242"/>
      <c r="D574" s="232" t="s">
        <v>148</v>
      </c>
      <c r="E574" s="243" t="s">
        <v>1</v>
      </c>
      <c r="F574" s="244" t="s">
        <v>932</v>
      </c>
      <c r="G574" s="242"/>
      <c r="H574" s="245">
        <v>15.5</v>
      </c>
      <c r="I574" s="246"/>
      <c r="J574" s="242"/>
      <c r="K574" s="242"/>
      <c r="L574" s="247"/>
      <c r="M574" s="248"/>
      <c r="N574" s="249"/>
      <c r="O574" s="249"/>
      <c r="P574" s="249"/>
      <c r="Q574" s="249"/>
      <c r="R574" s="249"/>
      <c r="S574" s="249"/>
      <c r="T574" s="250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1" t="s">
        <v>148</v>
      </c>
      <c r="AU574" s="251" t="s">
        <v>86</v>
      </c>
      <c r="AV574" s="14" t="s">
        <v>86</v>
      </c>
      <c r="AW574" s="14" t="s">
        <v>32</v>
      </c>
      <c r="AX574" s="14" t="s">
        <v>84</v>
      </c>
      <c r="AY574" s="251" t="s">
        <v>139</v>
      </c>
    </row>
    <row r="575" s="2" customFormat="1" ht="44.25" customHeight="1">
      <c r="A575" s="39"/>
      <c r="B575" s="40"/>
      <c r="C575" s="274" t="s">
        <v>933</v>
      </c>
      <c r="D575" s="274" t="s">
        <v>283</v>
      </c>
      <c r="E575" s="275" t="s">
        <v>934</v>
      </c>
      <c r="F575" s="276" t="s">
        <v>935</v>
      </c>
      <c r="G575" s="277" t="s">
        <v>238</v>
      </c>
      <c r="H575" s="278">
        <v>15.5</v>
      </c>
      <c r="I575" s="279"/>
      <c r="J575" s="280">
        <f>ROUND(I575*H575,2)</f>
        <v>0</v>
      </c>
      <c r="K575" s="281"/>
      <c r="L575" s="282"/>
      <c r="M575" s="283" t="s">
        <v>1</v>
      </c>
      <c r="N575" s="284" t="s">
        <v>41</v>
      </c>
      <c r="O575" s="92"/>
      <c r="P575" s="226">
        <f>O575*H575</f>
        <v>0</v>
      </c>
      <c r="Q575" s="226">
        <v>0.02</v>
      </c>
      <c r="R575" s="226">
        <f>Q575*H575</f>
        <v>0.31</v>
      </c>
      <c r="S575" s="226">
        <v>0</v>
      </c>
      <c r="T575" s="227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28" t="s">
        <v>351</v>
      </c>
      <c r="AT575" s="228" t="s">
        <v>283</v>
      </c>
      <c r="AU575" s="228" t="s">
        <v>86</v>
      </c>
      <c r="AY575" s="18" t="s">
        <v>139</v>
      </c>
      <c r="BE575" s="229">
        <f>IF(N575="základní",J575,0)</f>
        <v>0</v>
      </c>
      <c r="BF575" s="229">
        <f>IF(N575="snížená",J575,0)</f>
        <v>0</v>
      </c>
      <c r="BG575" s="229">
        <f>IF(N575="zákl. přenesená",J575,0)</f>
        <v>0</v>
      </c>
      <c r="BH575" s="229">
        <f>IF(N575="sníž. přenesená",J575,0)</f>
        <v>0</v>
      </c>
      <c r="BI575" s="229">
        <f>IF(N575="nulová",J575,0)</f>
        <v>0</v>
      </c>
      <c r="BJ575" s="18" t="s">
        <v>84</v>
      </c>
      <c r="BK575" s="229">
        <f>ROUND(I575*H575,2)</f>
        <v>0</v>
      </c>
      <c r="BL575" s="18" t="s">
        <v>259</v>
      </c>
      <c r="BM575" s="228" t="s">
        <v>936</v>
      </c>
    </row>
    <row r="576" s="2" customFormat="1" ht="16.5" customHeight="1">
      <c r="A576" s="39"/>
      <c r="B576" s="40"/>
      <c r="C576" s="216" t="s">
        <v>937</v>
      </c>
      <c r="D576" s="216" t="s">
        <v>142</v>
      </c>
      <c r="E576" s="217" t="s">
        <v>938</v>
      </c>
      <c r="F576" s="218" t="s">
        <v>939</v>
      </c>
      <c r="G576" s="219" t="s">
        <v>165</v>
      </c>
      <c r="H576" s="220">
        <v>14.699999999999999</v>
      </c>
      <c r="I576" s="221"/>
      <c r="J576" s="222">
        <f>ROUND(I576*H576,2)</f>
        <v>0</v>
      </c>
      <c r="K576" s="223"/>
      <c r="L576" s="45"/>
      <c r="M576" s="224" t="s">
        <v>1</v>
      </c>
      <c r="N576" s="225" t="s">
        <v>41</v>
      </c>
      <c r="O576" s="92"/>
      <c r="P576" s="226">
        <f>O576*H576</f>
        <v>0</v>
      </c>
      <c r="Q576" s="226">
        <v>5.0000000000000002E-05</v>
      </c>
      <c r="R576" s="226">
        <f>Q576*H576</f>
        <v>0.00073499999999999998</v>
      </c>
      <c r="S576" s="226">
        <v>0</v>
      </c>
      <c r="T576" s="227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28" t="s">
        <v>259</v>
      </c>
      <c r="AT576" s="228" t="s">
        <v>142</v>
      </c>
      <c r="AU576" s="228" t="s">
        <v>86</v>
      </c>
      <c r="AY576" s="18" t="s">
        <v>139</v>
      </c>
      <c r="BE576" s="229">
        <f>IF(N576="základní",J576,0)</f>
        <v>0</v>
      </c>
      <c r="BF576" s="229">
        <f>IF(N576="snížená",J576,0)</f>
        <v>0</v>
      </c>
      <c r="BG576" s="229">
        <f>IF(N576="zákl. přenesená",J576,0)</f>
        <v>0</v>
      </c>
      <c r="BH576" s="229">
        <f>IF(N576="sníž. přenesená",J576,0)</f>
        <v>0</v>
      </c>
      <c r="BI576" s="229">
        <f>IF(N576="nulová",J576,0)</f>
        <v>0</v>
      </c>
      <c r="BJ576" s="18" t="s">
        <v>84</v>
      </c>
      <c r="BK576" s="229">
        <f>ROUND(I576*H576,2)</f>
        <v>0</v>
      </c>
      <c r="BL576" s="18" t="s">
        <v>259</v>
      </c>
      <c r="BM576" s="228" t="s">
        <v>940</v>
      </c>
    </row>
    <row r="577" s="14" customFormat="1">
      <c r="A577" s="14"/>
      <c r="B577" s="241"/>
      <c r="C577" s="242"/>
      <c r="D577" s="232" t="s">
        <v>148</v>
      </c>
      <c r="E577" s="243" t="s">
        <v>1</v>
      </c>
      <c r="F577" s="244" t="s">
        <v>941</v>
      </c>
      <c r="G577" s="242"/>
      <c r="H577" s="245">
        <v>14.699999999999999</v>
      </c>
      <c r="I577" s="246"/>
      <c r="J577" s="242"/>
      <c r="K577" s="242"/>
      <c r="L577" s="247"/>
      <c r="M577" s="248"/>
      <c r="N577" s="249"/>
      <c r="O577" s="249"/>
      <c r="P577" s="249"/>
      <c r="Q577" s="249"/>
      <c r="R577" s="249"/>
      <c r="S577" s="249"/>
      <c r="T577" s="250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1" t="s">
        <v>148</v>
      </c>
      <c r="AU577" s="251" t="s">
        <v>86</v>
      </c>
      <c r="AV577" s="14" t="s">
        <v>86</v>
      </c>
      <c r="AW577" s="14" t="s">
        <v>32</v>
      </c>
      <c r="AX577" s="14" t="s">
        <v>84</v>
      </c>
      <c r="AY577" s="251" t="s">
        <v>139</v>
      </c>
    </row>
    <row r="578" s="2" customFormat="1" ht="16.5" customHeight="1">
      <c r="A578" s="39"/>
      <c r="B578" s="40"/>
      <c r="C578" s="274" t="s">
        <v>942</v>
      </c>
      <c r="D578" s="274" t="s">
        <v>283</v>
      </c>
      <c r="E578" s="275" t="s">
        <v>943</v>
      </c>
      <c r="F578" s="276" t="s">
        <v>944</v>
      </c>
      <c r="G578" s="277" t="s">
        <v>165</v>
      </c>
      <c r="H578" s="278">
        <v>14.699999999999999</v>
      </c>
      <c r="I578" s="279"/>
      <c r="J578" s="280">
        <f>ROUND(I578*H578,2)</f>
        <v>0</v>
      </c>
      <c r="K578" s="281"/>
      <c r="L578" s="282"/>
      <c r="M578" s="283" t="s">
        <v>1</v>
      </c>
      <c r="N578" s="284" t="s">
        <v>41</v>
      </c>
      <c r="O578" s="92"/>
      <c r="P578" s="226">
        <f>O578*H578</f>
        <v>0</v>
      </c>
      <c r="Q578" s="226">
        <v>0.01</v>
      </c>
      <c r="R578" s="226">
        <f>Q578*H578</f>
        <v>0.14699999999999999</v>
      </c>
      <c r="S578" s="226">
        <v>0</v>
      </c>
      <c r="T578" s="227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28" t="s">
        <v>351</v>
      </c>
      <c r="AT578" s="228" t="s">
        <v>283</v>
      </c>
      <c r="AU578" s="228" t="s">
        <v>86</v>
      </c>
      <c r="AY578" s="18" t="s">
        <v>139</v>
      </c>
      <c r="BE578" s="229">
        <f>IF(N578="základní",J578,0)</f>
        <v>0</v>
      </c>
      <c r="BF578" s="229">
        <f>IF(N578="snížená",J578,0)</f>
        <v>0</v>
      </c>
      <c r="BG578" s="229">
        <f>IF(N578="zákl. přenesená",J578,0)</f>
        <v>0</v>
      </c>
      <c r="BH578" s="229">
        <f>IF(N578="sníž. přenesená",J578,0)</f>
        <v>0</v>
      </c>
      <c r="BI578" s="229">
        <f>IF(N578="nulová",J578,0)</f>
        <v>0</v>
      </c>
      <c r="BJ578" s="18" t="s">
        <v>84</v>
      </c>
      <c r="BK578" s="229">
        <f>ROUND(I578*H578,2)</f>
        <v>0</v>
      </c>
      <c r="BL578" s="18" t="s">
        <v>259</v>
      </c>
      <c r="BM578" s="228" t="s">
        <v>945</v>
      </c>
    </row>
    <row r="579" s="2" customFormat="1" ht="24.15" customHeight="1">
      <c r="A579" s="39"/>
      <c r="B579" s="40"/>
      <c r="C579" s="216" t="s">
        <v>946</v>
      </c>
      <c r="D579" s="216" t="s">
        <v>142</v>
      </c>
      <c r="E579" s="217" t="s">
        <v>947</v>
      </c>
      <c r="F579" s="218" t="s">
        <v>948</v>
      </c>
      <c r="G579" s="219" t="s">
        <v>156</v>
      </c>
      <c r="H579" s="220">
        <v>0.46899999999999997</v>
      </c>
      <c r="I579" s="221"/>
      <c r="J579" s="222">
        <f>ROUND(I579*H579,2)</f>
        <v>0</v>
      </c>
      <c r="K579" s="223"/>
      <c r="L579" s="45"/>
      <c r="M579" s="224" t="s">
        <v>1</v>
      </c>
      <c r="N579" s="225" t="s">
        <v>41</v>
      </c>
      <c r="O579" s="92"/>
      <c r="P579" s="226">
        <f>O579*H579</f>
        <v>0</v>
      </c>
      <c r="Q579" s="226">
        <v>0</v>
      </c>
      <c r="R579" s="226">
        <f>Q579*H579</f>
        <v>0</v>
      </c>
      <c r="S579" s="226">
        <v>0</v>
      </c>
      <c r="T579" s="227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28" t="s">
        <v>259</v>
      </c>
      <c r="AT579" s="228" t="s">
        <v>142</v>
      </c>
      <c r="AU579" s="228" t="s">
        <v>86</v>
      </c>
      <c r="AY579" s="18" t="s">
        <v>139</v>
      </c>
      <c r="BE579" s="229">
        <f>IF(N579="základní",J579,0)</f>
        <v>0</v>
      </c>
      <c r="BF579" s="229">
        <f>IF(N579="snížená",J579,0)</f>
        <v>0</v>
      </c>
      <c r="BG579" s="229">
        <f>IF(N579="zákl. přenesená",J579,0)</f>
        <v>0</v>
      </c>
      <c r="BH579" s="229">
        <f>IF(N579="sníž. přenesená",J579,0)</f>
        <v>0</v>
      </c>
      <c r="BI579" s="229">
        <f>IF(N579="nulová",J579,0)</f>
        <v>0</v>
      </c>
      <c r="BJ579" s="18" t="s">
        <v>84</v>
      </c>
      <c r="BK579" s="229">
        <f>ROUND(I579*H579,2)</f>
        <v>0</v>
      </c>
      <c r="BL579" s="18" t="s">
        <v>259</v>
      </c>
      <c r="BM579" s="228" t="s">
        <v>949</v>
      </c>
    </row>
    <row r="580" s="12" customFormat="1" ht="22.8" customHeight="1">
      <c r="A580" s="12"/>
      <c r="B580" s="200"/>
      <c r="C580" s="201"/>
      <c r="D580" s="202" t="s">
        <v>75</v>
      </c>
      <c r="E580" s="214" t="s">
        <v>950</v>
      </c>
      <c r="F580" s="214" t="s">
        <v>951</v>
      </c>
      <c r="G580" s="201"/>
      <c r="H580" s="201"/>
      <c r="I580" s="204"/>
      <c r="J580" s="215">
        <f>BK580</f>
        <v>0</v>
      </c>
      <c r="K580" s="201"/>
      <c r="L580" s="206"/>
      <c r="M580" s="207"/>
      <c r="N580" s="208"/>
      <c r="O580" s="208"/>
      <c r="P580" s="209">
        <f>SUM(P581:P666)</f>
        <v>0</v>
      </c>
      <c r="Q580" s="208"/>
      <c r="R580" s="209">
        <f>SUM(R581:R666)</f>
        <v>1.8462031000000001</v>
      </c>
      <c r="S580" s="208"/>
      <c r="T580" s="210">
        <f>SUM(T581:T666)</f>
        <v>0.22365000000000002</v>
      </c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R580" s="211" t="s">
        <v>86</v>
      </c>
      <c r="AT580" s="212" t="s">
        <v>75</v>
      </c>
      <c r="AU580" s="212" t="s">
        <v>84</v>
      </c>
      <c r="AY580" s="211" t="s">
        <v>139</v>
      </c>
      <c r="BK580" s="213">
        <f>SUM(BK581:BK666)</f>
        <v>0</v>
      </c>
    </row>
    <row r="581" s="2" customFormat="1" ht="24.15" customHeight="1">
      <c r="A581" s="39"/>
      <c r="B581" s="40"/>
      <c r="C581" s="216" t="s">
        <v>952</v>
      </c>
      <c r="D581" s="216" t="s">
        <v>142</v>
      </c>
      <c r="E581" s="217" t="s">
        <v>953</v>
      </c>
      <c r="F581" s="218" t="s">
        <v>954</v>
      </c>
      <c r="G581" s="219" t="s">
        <v>165</v>
      </c>
      <c r="H581" s="220">
        <v>206.5</v>
      </c>
      <c r="I581" s="221"/>
      <c r="J581" s="222">
        <f>ROUND(I581*H581,2)</f>
        <v>0</v>
      </c>
      <c r="K581" s="223"/>
      <c r="L581" s="45"/>
      <c r="M581" s="224" t="s">
        <v>1</v>
      </c>
      <c r="N581" s="225" t="s">
        <v>41</v>
      </c>
      <c r="O581" s="92"/>
      <c r="P581" s="226">
        <f>O581*H581</f>
        <v>0</v>
      </c>
      <c r="Q581" s="226">
        <v>0</v>
      </c>
      <c r="R581" s="226">
        <f>Q581*H581</f>
        <v>0</v>
      </c>
      <c r="S581" s="226">
        <v>0</v>
      </c>
      <c r="T581" s="227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28" t="s">
        <v>259</v>
      </c>
      <c r="AT581" s="228" t="s">
        <v>142</v>
      </c>
      <c r="AU581" s="228" t="s">
        <v>86</v>
      </c>
      <c r="AY581" s="18" t="s">
        <v>139</v>
      </c>
      <c r="BE581" s="229">
        <f>IF(N581="základní",J581,0)</f>
        <v>0</v>
      </c>
      <c r="BF581" s="229">
        <f>IF(N581="snížená",J581,0)</f>
        <v>0</v>
      </c>
      <c r="BG581" s="229">
        <f>IF(N581="zákl. přenesená",J581,0)</f>
        <v>0</v>
      </c>
      <c r="BH581" s="229">
        <f>IF(N581="sníž. přenesená",J581,0)</f>
        <v>0</v>
      </c>
      <c r="BI581" s="229">
        <f>IF(N581="nulová",J581,0)</f>
        <v>0</v>
      </c>
      <c r="BJ581" s="18" t="s">
        <v>84</v>
      </c>
      <c r="BK581" s="229">
        <f>ROUND(I581*H581,2)</f>
        <v>0</v>
      </c>
      <c r="BL581" s="18" t="s">
        <v>259</v>
      </c>
      <c r="BM581" s="228" t="s">
        <v>955</v>
      </c>
    </row>
    <row r="582" s="2" customFormat="1" ht="24.15" customHeight="1">
      <c r="A582" s="39"/>
      <c r="B582" s="40"/>
      <c r="C582" s="216" t="s">
        <v>956</v>
      </c>
      <c r="D582" s="216" t="s">
        <v>142</v>
      </c>
      <c r="E582" s="217" t="s">
        <v>957</v>
      </c>
      <c r="F582" s="218" t="s">
        <v>958</v>
      </c>
      <c r="G582" s="219" t="s">
        <v>165</v>
      </c>
      <c r="H582" s="220">
        <v>79.5</v>
      </c>
      <c r="I582" s="221"/>
      <c r="J582" s="222">
        <f>ROUND(I582*H582,2)</f>
        <v>0</v>
      </c>
      <c r="K582" s="223"/>
      <c r="L582" s="45"/>
      <c r="M582" s="224" t="s">
        <v>1</v>
      </c>
      <c r="N582" s="225" t="s">
        <v>41</v>
      </c>
      <c r="O582" s="92"/>
      <c r="P582" s="226">
        <f>O582*H582</f>
        <v>0</v>
      </c>
      <c r="Q582" s="226">
        <v>0</v>
      </c>
      <c r="R582" s="226">
        <f>Q582*H582</f>
        <v>0</v>
      </c>
      <c r="S582" s="226">
        <v>0</v>
      </c>
      <c r="T582" s="227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28" t="s">
        <v>259</v>
      </c>
      <c r="AT582" s="228" t="s">
        <v>142</v>
      </c>
      <c r="AU582" s="228" t="s">
        <v>86</v>
      </c>
      <c r="AY582" s="18" t="s">
        <v>139</v>
      </c>
      <c r="BE582" s="229">
        <f>IF(N582="základní",J582,0)</f>
        <v>0</v>
      </c>
      <c r="BF582" s="229">
        <f>IF(N582="snížená",J582,0)</f>
        <v>0</v>
      </c>
      <c r="BG582" s="229">
        <f>IF(N582="zákl. přenesená",J582,0)</f>
        <v>0</v>
      </c>
      <c r="BH582" s="229">
        <f>IF(N582="sníž. přenesená",J582,0)</f>
        <v>0</v>
      </c>
      <c r="BI582" s="229">
        <f>IF(N582="nulová",J582,0)</f>
        <v>0</v>
      </c>
      <c r="BJ582" s="18" t="s">
        <v>84</v>
      </c>
      <c r="BK582" s="229">
        <f>ROUND(I582*H582,2)</f>
        <v>0</v>
      </c>
      <c r="BL582" s="18" t="s">
        <v>259</v>
      </c>
      <c r="BM582" s="228" t="s">
        <v>959</v>
      </c>
    </row>
    <row r="583" s="2" customFormat="1" ht="24.15" customHeight="1">
      <c r="A583" s="39"/>
      <c r="B583" s="40"/>
      <c r="C583" s="216" t="s">
        <v>960</v>
      </c>
      <c r="D583" s="216" t="s">
        <v>142</v>
      </c>
      <c r="E583" s="217" t="s">
        <v>961</v>
      </c>
      <c r="F583" s="218" t="s">
        <v>962</v>
      </c>
      <c r="G583" s="219" t="s">
        <v>165</v>
      </c>
      <c r="H583" s="220">
        <v>206.5</v>
      </c>
      <c r="I583" s="221"/>
      <c r="J583" s="222">
        <f>ROUND(I583*H583,2)</f>
        <v>0</v>
      </c>
      <c r="K583" s="223"/>
      <c r="L583" s="45"/>
      <c r="M583" s="224" t="s">
        <v>1</v>
      </c>
      <c r="N583" s="225" t="s">
        <v>41</v>
      </c>
      <c r="O583" s="92"/>
      <c r="P583" s="226">
        <f>O583*H583</f>
        <v>0</v>
      </c>
      <c r="Q583" s="226">
        <v>0</v>
      </c>
      <c r="R583" s="226">
        <f>Q583*H583</f>
        <v>0</v>
      </c>
      <c r="S583" s="226">
        <v>0</v>
      </c>
      <c r="T583" s="227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28" t="s">
        <v>259</v>
      </c>
      <c r="AT583" s="228" t="s">
        <v>142</v>
      </c>
      <c r="AU583" s="228" t="s">
        <v>86</v>
      </c>
      <c r="AY583" s="18" t="s">
        <v>139</v>
      </c>
      <c r="BE583" s="229">
        <f>IF(N583="základní",J583,0)</f>
        <v>0</v>
      </c>
      <c r="BF583" s="229">
        <f>IF(N583="snížená",J583,0)</f>
        <v>0</v>
      </c>
      <c r="BG583" s="229">
        <f>IF(N583="zákl. přenesená",J583,0)</f>
        <v>0</v>
      </c>
      <c r="BH583" s="229">
        <f>IF(N583="sníž. přenesená",J583,0)</f>
        <v>0</v>
      </c>
      <c r="BI583" s="229">
        <f>IF(N583="nulová",J583,0)</f>
        <v>0</v>
      </c>
      <c r="BJ583" s="18" t="s">
        <v>84</v>
      </c>
      <c r="BK583" s="229">
        <f>ROUND(I583*H583,2)</f>
        <v>0</v>
      </c>
      <c r="BL583" s="18" t="s">
        <v>259</v>
      </c>
      <c r="BM583" s="228" t="s">
        <v>963</v>
      </c>
    </row>
    <row r="584" s="13" customFormat="1">
      <c r="A584" s="13"/>
      <c r="B584" s="230"/>
      <c r="C584" s="231"/>
      <c r="D584" s="232" t="s">
        <v>148</v>
      </c>
      <c r="E584" s="233" t="s">
        <v>1</v>
      </c>
      <c r="F584" s="234" t="s">
        <v>964</v>
      </c>
      <c r="G584" s="231"/>
      <c r="H584" s="233" t="s">
        <v>1</v>
      </c>
      <c r="I584" s="235"/>
      <c r="J584" s="231"/>
      <c r="K584" s="231"/>
      <c r="L584" s="236"/>
      <c r="M584" s="237"/>
      <c r="N584" s="238"/>
      <c r="O584" s="238"/>
      <c r="P584" s="238"/>
      <c r="Q584" s="238"/>
      <c r="R584" s="238"/>
      <c r="S584" s="238"/>
      <c r="T584" s="239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0" t="s">
        <v>148</v>
      </c>
      <c r="AU584" s="240" t="s">
        <v>86</v>
      </c>
      <c r="AV584" s="13" t="s">
        <v>84</v>
      </c>
      <c r="AW584" s="13" t="s">
        <v>32</v>
      </c>
      <c r="AX584" s="13" t="s">
        <v>76</v>
      </c>
      <c r="AY584" s="240" t="s">
        <v>139</v>
      </c>
    </row>
    <row r="585" s="13" customFormat="1">
      <c r="A585" s="13"/>
      <c r="B585" s="230"/>
      <c r="C585" s="231"/>
      <c r="D585" s="232" t="s">
        <v>148</v>
      </c>
      <c r="E585" s="233" t="s">
        <v>1</v>
      </c>
      <c r="F585" s="234" t="s">
        <v>965</v>
      </c>
      <c r="G585" s="231"/>
      <c r="H585" s="233" t="s">
        <v>1</v>
      </c>
      <c r="I585" s="235"/>
      <c r="J585" s="231"/>
      <c r="K585" s="231"/>
      <c r="L585" s="236"/>
      <c r="M585" s="237"/>
      <c r="N585" s="238"/>
      <c r="O585" s="238"/>
      <c r="P585" s="238"/>
      <c r="Q585" s="238"/>
      <c r="R585" s="238"/>
      <c r="S585" s="238"/>
      <c r="T585" s="239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0" t="s">
        <v>148</v>
      </c>
      <c r="AU585" s="240" t="s">
        <v>86</v>
      </c>
      <c r="AV585" s="13" t="s">
        <v>84</v>
      </c>
      <c r="AW585" s="13" t="s">
        <v>32</v>
      </c>
      <c r="AX585" s="13" t="s">
        <v>76</v>
      </c>
      <c r="AY585" s="240" t="s">
        <v>139</v>
      </c>
    </row>
    <row r="586" s="14" customFormat="1">
      <c r="A586" s="14"/>
      <c r="B586" s="241"/>
      <c r="C586" s="242"/>
      <c r="D586" s="232" t="s">
        <v>148</v>
      </c>
      <c r="E586" s="243" t="s">
        <v>1</v>
      </c>
      <c r="F586" s="244" t="s">
        <v>293</v>
      </c>
      <c r="G586" s="242"/>
      <c r="H586" s="245">
        <v>206.5</v>
      </c>
      <c r="I586" s="246"/>
      <c r="J586" s="242"/>
      <c r="K586" s="242"/>
      <c r="L586" s="247"/>
      <c r="M586" s="248"/>
      <c r="N586" s="249"/>
      <c r="O586" s="249"/>
      <c r="P586" s="249"/>
      <c r="Q586" s="249"/>
      <c r="R586" s="249"/>
      <c r="S586" s="249"/>
      <c r="T586" s="250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1" t="s">
        <v>148</v>
      </c>
      <c r="AU586" s="251" t="s">
        <v>86</v>
      </c>
      <c r="AV586" s="14" t="s">
        <v>86</v>
      </c>
      <c r="AW586" s="14" t="s">
        <v>32</v>
      </c>
      <c r="AX586" s="14" t="s">
        <v>84</v>
      </c>
      <c r="AY586" s="251" t="s">
        <v>139</v>
      </c>
    </row>
    <row r="587" s="2" customFormat="1" ht="16.5" customHeight="1">
      <c r="A587" s="39"/>
      <c r="B587" s="40"/>
      <c r="C587" s="216" t="s">
        <v>966</v>
      </c>
      <c r="D587" s="216" t="s">
        <v>142</v>
      </c>
      <c r="E587" s="217" t="s">
        <v>967</v>
      </c>
      <c r="F587" s="218" t="s">
        <v>968</v>
      </c>
      <c r="G587" s="219" t="s">
        <v>165</v>
      </c>
      <c r="H587" s="220">
        <v>206.5</v>
      </c>
      <c r="I587" s="221"/>
      <c r="J587" s="222">
        <f>ROUND(I587*H587,2)</f>
        <v>0</v>
      </c>
      <c r="K587" s="223"/>
      <c r="L587" s="45"/>
      <c r="M587" s="224" t="s">
        <v>1</v>
      </c>
      <c r="N587" s="225" t="s">
        <v>41</v>
      </c>
      <c r="O587" s="92"/>
      <c r="P587" s="226">
        <f>O587*H587</f>
        <v>0</v>
      </c>
      <c r="Q587" s="226">
        <v>0</v>
      </c>
      <c r="R587" s="226">
        <f>Q587*H587</f>
        <v>0</v>
      </c>
      <c r="S587" s="226">
        <v>0</v>
      </c>
      <c r="T587" s="227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28" t="s">
        <v>259</v>
      </c>
      <c r="AT587" s="228" t="s">
        <v>142</v>
      </c>
      <c r="AU587" s="228" t="s">
        <v>86</v>
      </c>
      <c r="AY587" s="18" t="s">
        <v>139</v>
      </c>
      <c r="BE587" s="229">
        <f>IF(N587="základní",J587,0)</f>
        <v>0</v>
      </c>
      <c r="BF587" s="229">
        <f>IF(N587="snížená",J587,0)</f>
        <v>0</v>
      </c>
      <c r="BG587" s="229">
        <f>IF(N587="zákl. přenesená",J587,0)</f>
        <v>0</v>
      </c>
      <c r="BH587" s="229">
        <f>IF(N587="sníž. přenesená",J587,0)</f>
        <v>0</v>
      </c>
      <c r="BI587" s="229">
        <f>IF(N587="nulová",J587,0)</f>
        <v>0</v>
      </c>
      <c r="BJ587" s="18" t="s">
        <v>84</v>
      </c>
      <c r="BK587" s="229">
        <f>ROUND(I587*H587,2)</f>
        <v>0</v>
      </c>
      <c r="BL587" s="18" t="s">
        <v>259</v>
      </c>
      <c r="BM587" s="228" t="s">
        <v>969</v>
      </c>
    </row>
    <row r="588" s="2" customFormat="1" ht="24.15" customHeight="1">
      <c r="A588" s="39"/>
      <c r="B588" s="40"/>
      <c r="C588" s="216" t="s">
        <v>970</v>
      </c>
      <c r="D588" s="216" t="s">
        <v>142</v>
      </c>
      <c r="E588" s="217" t="s">
        <v>971</v>
      </c>
      <c r="F588" s="218" t="s">
        <v>972</v>
      </c>
      <c r="G588" s="219" t="s">
        <v>165</v>
      </c>
      <c r="H588" s="220">
        <v>206.5</v>
      </c>
      <c r="I588" s="221"/>
      <c r="J588" s="222">
        <f>ROUND(I588*H588,2)</f>
        <v>0</v>
      </c>
      <c r="K588" s="223"/>
      <c r="L588" s="45"/>
      <c r="M588" s="224" t="s">
        <v>1</v>
      </c>
      <c r="N588" s="225" t="s">
        <v>41</v>
      </c>
      <c r="O588" s="92"/>
      <c r="P588" s="226">
        <f>O588*H588</f>
        <v>0</v>
      </c>
      <c r="Q588" s="226">
        <v>3.0000000000000001E-05</v>
      </c>
      <c r="R588" s="226">
        <f>Q588*H588</f>
        <v>0.006195</v>
      </c>
      <c r="S588" s="226">
        <v>0</v>
      </c>
      <c r="T588" s="227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28" t="s">
        <v>259</v>
      </c>
      <c r="AT588" s="228" t="s">
        <v>142</v>
      </c>
      <c r="AU588" s="228" t="s">
        <v>86</v>
      </c>
      <c r="AY588" s="18" t="s">
        <v>139</v>
      </c>
      <c r="BE588" s="229">
        <f>IF(N588="základní",J588,0)</f>
        <v>0</v>
      </c>
      <c r="BF588" s="229">
        <f>IF(N588="snížená",J588,0)</f>
        <v>0</v>
      </c>
      <c r="BG588" s="229">
        <f>IF(N588="zákl. přenesená",J588,0)</f>
        <v>0</v>
      </c>
      <c r="BH588" s="229">
        <f>IF(N588="sníž. přenesená",J588,0)</f>
        <v>0</v>
      </c>
      <c r="BI588" s="229">
        <f>IF(N588="nulová",J588,0)</f>
        <v>0</v>
      </c>
      <c r="BJ588" s="18" t="s">
        <v>84</v>
      </c>
      <c r="BK588" s="229">
        <f>ROUND(I588*H588,2)</f>
        <v>0</v>
      </c>
      <c r="BL588" s="18" t="s">
        <v>259</v>
      </c>
      <c r="BM588" s="228" t="s">
        <v>973</v>
      </c>
    </row>
    <row r="589" s="2" customFormat="1" ht="33" customHeight="1">
      <c r="A589" s="39"/>
      <c r="B589" s="40"/>
      <c r="C589" s="216" t="s">
        <v>974</v>
      </c>
      <c r="D589" s="216" t="s">
        <v>142</v>
      </c>
      <c r="E589" s="217" t="s">
        <v>975</v>
      </c>
      <c r="F589" s="218" t="s">
        <v>976</v>
      </c>
      <c r="G589" s="219" t="s">
        <v>165</v>
      </c>
      <c r="H589" s="220">
        <v>206.5</v>
      </c>
      <c r="I589" s="221"/>
      <c r="J589" s="222">
        <f>ROUND(I589*H589,2)</f>
        <v>0</v>
      </c>
      <c r="K589" s="223"/>
      <c r="L589" s="45"/>
      <c r="M589" s="224" t="s">
        <v>1</v>
      </c>
      <c r="N589" s="225" t="s">
        <v>41</v>
      </c>
      <c r="O589" s="92"/>
      <c r="P589" s="226">
        <f>O589*H589</f>
        <v>0</v>
      </c>
      <c r="Q589" s="226">
        <v>0.0045500000000000002</v>
      </c>
      <c r="R589" s="226">
        <f>Q589*H589</f>
        <v>0.93957500000000005</v>
      </c>
      <c r="S589" s="226">
        <v>0</v>
      </c>
      <c r="T589" s="227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28" t="s">
        <v>259</v>
      </c>
      <c r="AT589" s="228" t="s">
        <v>142</v>
      </c>
      <c r="AU589" s="228" t="s">
        <v>86</v>
      </c>
      <c r="AY589" s="18" t="s">
        <v>139</v>
      </c>
      <c r="BE589" s="229">
        <f>IF(N589="základní",J589,0)</f>
        <v>0</v>
      </c>
      <c r="BF589" s="229">
        <f>IF(N589="snížená",J589,0)</f>
        <v>0</v>
      </c>
      <c r="BG589" s="229">
        <f>IF(N589="zákl. přenesená",J589,0)</f>
        <v>0</v>
      </c>
      <c r="BH589" s="229">
        <f>IF(N589="sníž. přenesená",J589,0)</f>
        <v>0</v>
      </c>
      <c r="BI589" s="229">
        <f>IF(N589="nulová",J589,0)</f>
        <v>0</v>
      </c>
      <c r="BJ589" s="18" t="s">
        <v>84</v>
      </c>
      <c r="BK589" s="229">
        <f>ROUND(I589*H589,2)</f>
        <v>0</v>
      </c>
      <c r="BL589" s="18" t="s">
        <v>259</v>
      </c>
      <c r="BM589" s="228" t="s">
        <v>977</v>
      </c>
    </row>
    <row r="590" s="2" customFormat="1" ht="16.5" customHeight="1">
      <c r="A590" s="39"/>
      <c r="B590" s="40"/>
      <c r="C590" s="216" t="s">
        <v>978</v>
      </c>
      <c r="D590" s="216" t="s">
        <v>142</v>
      </c>
      <c r="E590" s="217" t="s">
        <v>979</v>
      </c>
      <c r="F590" s="218" t="s">
        <v>980</v>
      </c>
      <c r="G590" s="219" t="s">
        <v>238</v>
      </c>
      <c r="H590" s="220">
        <v>25</v>
      </c>
      <c r="I590" s="221"/>
      <c r="J590" s="222">
        <f>ROUND(I590*H590,2)</f>
        <v>0</v>
      </c>
      <c r="K590" s="223"/>
      <c r="L590" s="45"/>
      <c r="M590" s="224" t="s">
        <v>1</v>
      </c>
      <c r="N590" s="225" t="s">
        <v>41</v>
      </c>
      <c r="O590" s="92"/>
      <c r="P590" s="226">
        <f>O590*H590</f>
        <v>0</v>
      </c>
      <c r="Q590" s="226">
        <v>0.0011999999999999999</v>
      </c>
      <c r="R590" s="226">
        <f>Q590*H590</f>
        <v>0.029999999999999999</v>
      </c>
      <c r="S590" s="226">
        <v>0</v>
      </c>
      <c r="T590" s="227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28" t="s">
        <v>259</v>
      </c>
      <c r="AT590" s="228" t="s">
        <v>142</v>
      </c>
      <c r="AU590" s="228" t="s">
        <v>86</v>
      </c>
      <c r="AY590" s="18" t="s">
        <v>139</v>
      </c>
      <c r="BE590" s="229">
        <f>IF(N590="základní",J590,0)</f>
        <v>0</v>
      </c>
      <c r="BF590" s="229">
        <f>IF(N590="snížená",J590,0)</f>
        <v>0</v>
      </c>
      <c r="BG590" s="229">
        <f>IF(N590="zákl. přenesená",J590,0)</f>
        <v>0</v>
      </c>
      <c r="BH590" s="229">
        <f>IF(N590="sníž. přenesená",J590,0)</f>
        <v>0</v>
      </c>
      <c r="BI590" s="229">
        <f>IF(N590="nulová",J590,0)</f>
        <v>0</v>
      </c>
      <c r="BJ590" s="18" t="s">
        <v>84</v>
      </c>
      <c r="BK590" s="229">
        <f>ROUND(I590*H590,2)</f>
        <v>0</v>
      </c>
      <c r="BL590" s="18" t="s">
        <v>259</v>
      </c>
      <c r="BM590" s="228" t="s">
        <v>981</v>
      </c>
    </row>
    <row r="591" s="13" customFormat="1">
      <c r="A591" s="13"/>
      <c r="B591" s="230"/>
      <c r="C591" s="231"/>
      <c r="D591" s="232" t="s">
        <v>148</v>
      </c>
      <c r="E591" s="233" t="s">
        <v>1</v>
      </c>
      <c r="F591" s="234" t="s">
        <v>982</v>
      </c>
      <c r="G591" s="231"/>
      <c r="H591" s="233" t="s">
        <v>1</v>
      </c>
      <c r="I591" s="235"/>
      <c r="J591" s="231"/>
      <c r="K591" s="231"/>
      <c r="L591" s="236"/>
      <c r="M591" s="237"/>
      <c r="N591" s="238"/>
      <c r="O591" s="238"/>
      <c r="P591" s="238"/>
      <c r="Q591" s="238"/>
      <c r="R591" s="238"/>
      <c r="S591" s="238"/>
      <c r="T591" s="239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0" t="s">
        <v>148</v>
      </c>
      <c r="AU591" s="240" t="s">
        <v>86</v>
      </c>
      <c r="AV591" s="13" t="s">
        <v>84</v>
      </c>
      <c r="AW591" s="13" t="s">
        <v>32</v>
      </c>
      <c r="AX591" s="13" t="s">
        <v>76</v>
      </c>
      <c r="AY591" s="240" t="s">
        <v>139</v>
      </c>
    </row>
    <row r="592" s="14" customFormat="1">
      <c r="A592" s="14"/>
      <c r="B592" s="241"/>
      <c r="C592" s="242"/>
      <c r="D592" s="232" t="s">
        <v>148</v>
      </c>
      <c r="E592" s="243" t="s">
        <v>1</v>
      </c>
      <c r="F592" s="244" t="s">
        <v>192</v>
      </c>
      <c r="G592" s="242"/>
      <c r="H592" s="245">
        <v>25</v>
      </c>
      <c r="I592" s="246"/>
      <c r="J592" s="242"/>
      <c r="K592" s="242"/>
      <c r="L592" s="247"/>
      <c r="M592" s="248"/>
      <c r="N592" s="249"/>
      <c r="O592" s="249"/>
      <c r="P592" s="249"/>
      <c r="Q592" s="249"/>
      <c r="R592" s="249"/>
      <c r="S592" s="249"/>
      <c r="T592" s="250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1" t="s">
        <v>148</v>
      </c>
      <c r="AU592" s="251" t="s">
        <v>86</v>
      </c>
      <c r="AV592" s="14" t="s">
        <v>86</v>
      </c>
      <c r="AW592" s="14" t="s">
        <v>32</v>
      </c>
      <c r="AX592" s="14" t="s">
        <v>84</v>
      </c>
      <c r="AY592" s="251" t="s">
        <v>139</v>
      </c>
    </row>
    <row r="593" s="2" customFormat="1" ht="24.15" customHeight="1">
      <c r="A593" s="39"/>
      <c r="B593" s="40"/>
      <c r="C593" s="216" t="s">
        <v>983</v>
      </c>
      <c r="D593" s="216" t="s">
        <v>142</v>
      </c>
      <c r="E593" s="217" t="s">
        <v>984</v>
      </c>
      <c r="F593" s="218" t="s">
        <v>985</v>
      </c>
      <c r="G593" s="219" t="s">
        <v>165</v>
      </c>
      <c r="H593" s="220">
        <v>79.5</v>
      </c>
      <c r="I593" s="221"/>
      <c r="J593" s="222">
        <f>ROUND(I593*H593,2)</f>
        <v>0</v>
      </c>
      <c r="K593" s="223"/>
      <c r="L593" s="45"/>
      <c r="M593" s="224" t="s">
        <v>1</v>
      </c>
      <c r="N593" s="225" t="s">
        <v>41</v>
      </c>
      <c r="O593" s="92"/>
      <c r="P593" s="226">
        <f>O593*H593</f>
        <v>0</v>
      </c>
      <c r="Q593" s="226">
        <v>0</v>
      </c>
      <c r="R593" s="226">
        <f>Q593*H593</f>
        <v>0</v>
      </c>
      <c r="S593" s="226">
        <v>0.0025000000000000001</v>
      </c>
      <c r="T593" s="227">
        <f>S593*H593</f>
        <v>0.19875000000000001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28" t="s">
        <v>259</v>
      </c>
      <c r="AT593" s="228" t="s">
        <v>142</v>
      </c>
      <c r="AU593" s="228" t="s">
        <v>86</v>
      </c>
      <c r="AY593" s="18" t="s">
        <v>139</v>
      </c>
      <c r="BE593" s="229">
        <f>IF(N593="základní",J593,0)</f>
        <v>0</v>
      </c>
      <c r="BF593" s="229">
        <f>IF(N593="snížená",J593,0)</f>
        <v>0</v>
      </c>
      <c r="BG593" s="229">
        <f>IF(N593="zákl. přenesená",J593,0)</f>
        <v>0</v>
      </c>
      <c r="BH593" s="229">
        <f>IF(N593="sníž. přenesená",J593,0)</f>
        <v>0</v>
      </c>
      <c r="BI593" s="229">
        <f>IF(N593="nulová",J593,0)</f>
        <v>0</v>
      </c>
      <c r="BJ593" s="18" t="s">
        <v>84</v>
      </c>
      <c r="BK593" s="229">
        <f>ROUND(I593*H593,2)</f>
        <v>0</v>
      </c>
      <c r="BL593" s="18" t="s">
        <v>259</v>
      </c>
      <c r="BM593" s="228" t="s">
        <v>986</v>
      </c>
    </row>
    <row r="594" s="13" customFormat="1">
      <c r="A594" s="13"/>
      <c r="B594" s="230"/>
      <c r="C594" s="231"/>
      <c r="D594" s="232" t="s">
        <v>148</v>
      </c>
      <c r="E594" s="233" t="s">
        <v>1</v>
      </c>
      <c r="F594" s="234" t="s">
        <v>987</v>
      </c>
      <c r="G594" s="231"/>
      <c r="H594" s="233" t="s">
        <v>1</v>
      </c>
      <c r="I594" s="235"/>
      <c r="J594" s="231"/>
      <c r="K594" s="231"/>
      <c r="L594" s="236"/>
      <c r="M594" s="237"/>
      <c r="N594" s="238"/>
      <c r="O594" s="238"/>
      <c r="P594" s="238"/>
      <c r="Q594" s="238"/>
      <c r="R594" s="238"/>
      <c r="S594" s="238"/>
      <c r="T594" s="239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0" t="s">
        <v>148</v>
      </c>
      <c r="AU594" s="240" t="s">
        <v>86</v>
      </c>
      <c r="AV594" s="13" t="s">
        <v>84</v>
      </c>
      <c r="AW594" s="13" t="s">
        <v>32</v>
      </c>
      <c r="AX594" s="13" t="s">
        <v>76</v>
      </c>
      <c r="AY594" s="240" t="s">
        <v>139</v>
      </c>
    </row>
    <row r="595" s="14" customFormat="1">
      <c r="A595" s="14"/>
      <c r="B595" s="241"/>
      <c r="C595" s="242"/>
      <c r="D595" s="232" t="s">
        <v>148</v>
      </c>
      <c r="E595" s="243" t="s">
        <v>1</v>
      </c>
      <c r="F595" s="244" t="s">
        <v>988</v>
      </c>
      <c r="G595" s="242"/>
      <c r="H595" s="245">
        <v>79.5</v>
      </c>
      <c r="I595" s="246"/>
      <c r="J595" s="242"/>
      <c r="K595" s="242"/>
      <c r="L595" s="247"/>
      <c r="M595" s="248"/>
      <c r="N595" s="249"/>
      <c r="O595" s="249"/>
      <c r="P595" s="249"/>
      <c r="Q595" s="249"/>
      <c r="R595" s="249"/>
      <c r="S595" s="249"/>
      <c r="T595" s="250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1" t="s">
        <v>148</v>
      </c>
      <c r="AU595" s="251" t="s">
        <v>86</v>
      </c>
      <c r="AV595" s="14" t="s">
        <v>86</v>
      </c>
      <c r="AW595" s="14" t="s">
        <v>32</v>
      </c>
      <c r="AX595" s="14" t="s">
        <v>84</v>
      </c>
      <c r="AY595" s="251" t="s">
        <v>139</v>
      </c>
    </row>
    <row r="596" s="2" customFormat="1" ht="24.15" customHeight="1">
      <c r="A596" s="39"/>
      <c r="B596" s="40"/>
      <c r="C596" s="216" t="s">
        <v>989</v>
      </c>
      <c r="D596" s="216" t="s">
        <v>142</v>
      </c>
      <c r="E596" s="217" t="s">
        <v>990</v>
      </c>
      <c r="F596" s="218" t="s">
        <v>991</v>
      </c>
      <c r="G596" s="219" t="s">
        <v>165</v>
      </c>
      <c r="H596" s="220">
        <v>32.799999999999997</v>
      </c>
      <c r="I596" s="221"/>
      <c r="J596" s="222">
        <f>ROUND(I596*H596,2)</f>
        <v>0</v>
      </c>
      <c r="K596" s="223"/>
      <c r="L596" s="45"/>
      <c r="M596" s="224" t="s">
        <v>1</v>
      </c>
      <c r="N596" s="225" t="s">
        <v>41</v>
      </c>
      <c r="O596" s="92"/>
      <c r="P596" s="226">
        <f>O596*H596</f>
        <v>0</v>
      </c>
      <c r="Q596" s="226">
        <v>0</v>
      </c>
      <c r="R596" s="226">
        <f>Q596*H596</f>
        <v>0</v>
      </c>
      <c r="S596" s="226">
        <v>0</v>
      </c>
      <c r="T596" s="227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28" t="s">
        <v>259</v>
      </c>
      <c r="AT596" s="228" t="s">
        <v>142</v>
      </c>
      <c r="AU596" s="228" t="s">
        <v>86</v>
      </c>
      <c r="AY596" s="18" t="s">
        <v>139</v>
      </c>
      <c r="BE596" s="229">
        <f>IF(N596="základní",J596,0)</f>
        <v>0</v>
      </c>
      <c r="BF596" s="229">
        <f>IF(N596="snížená",J596,0)</f>
        <v>0</v>
      </c>
      <c r="BG596" s="229">
        <f>IF(N596="zákl. přenesená",J596,0)</f>
        <v>0</v>
      </c>
      <c r="BH596" s="229">
        <f>IF(N596="sníž. přenesená",J596,0)</f>
        <v>0</v>
      </c>
      <c r="BI596" s="229">
        <f>IF(N596="nulová",J596,0)</f>
        <v>0</v>
      </c>
      <c r="BJ596" s="18" t="s">
        <v>84</v>
      </c>
      <c r="BK596" s="229">
        <f>ROUND(I596*H596,2)</f>
        <v>0</v>
      </c>
      <c r="BL596" s="18" t="s">
        <v>259</v>
      </c>
      <c r="BM596" s="228" t="s">
        <v>992</v>
      </c>
    </row>
    <row r="597" s="13" customFormat="1">
      <c r="A597" s="13"/>
      <c r="B597" s="230"/>
      <c r="C597" s="231"/>
      <c r="D597" s="232" t="s">
        <v>148</v>
      </c>
      <c r="E597" s="233" t="s">
        <v>1</v>
      </c>
      <c r="F597" s="234" t="s">
        <v>993</v>
      </c>
      <c r="G597" s="231"/>
      <c r="H597" s="233" t="s">
        <v>1</v>
      </c>
      <c r="I597" s="235"/>
      <c r="J597" s="231"/>
      <c r="K597" s="231"/>
      <c r="L597" s="236"/>
      <c r="M597" s="237"/>
      <c r="N597" s="238"/>
      <c r="O597" s="238"/>
      <c r="P597" s="238"/>
      <c r="Q597" s="238"/>
      <c r="R597" s="238"/>
      <c r="S597" s="238"/>
      <c r="T597" s="239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0" t="s">
        <v>148</v>
      </c>
      <c r="AU597" s="240" t="s">
        <v>86</v>
      </c>
      <c r="AV597" s="13" t="s">
        <v>84</v>
      </c>
      <c r="AW597" s="13" t="s">
        <v>32</v>
      </c>
      <c r="AX597" s="13" t="s">
        <v>76</v>
      </c>
      <c r="AY597" s="240" t="s">
        <v>139</v>
      </c>
    </row>
    <row r="598" s="14" customFormat="1">
      <c r="A598" s="14"/>
      <c r="B598" s="241"/>
      <c r="C598" s="242"/>
      <c r="D598" s="232" t="s">
        <v>148</v>
      </c>
      <c r="E598" s="243" t="s">
        <v>1</v>
      </c>
      <c r="F598" s="244" t="s">
        <v>994</v>
      </c>
      <c r="G598" s="242"/>
      <c r="H598" s="245">
        <v>32.799999999999997</v>
      </c>
      <c r="I598" s="246"/>
      <c r="J598" s="242"/>
      <c r="K598" s="242"/>
      <c r="L598" s="247"/>
      <c r="M598" s="248"/>
      <c r="N598" s="249"/>
      <c r="O598" s="249"/>
      <c r="P598" s="249"/>
      <c r="Q598" s="249"/>
      <c r="R598" s="249"/>
      <c r="S598" s="249"/>
      <c r="T598" s="250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1" t="s">
        <v>148</v>
      </c>
      <c r="AU598" s="251" t="s">
        <v>86</v>
      </c>
      <c r="AV598" s="14" t="s">
        <v>86</v>
      </c>
      <c r="AW598" s="14" t="s">
        <v>32</v>
      </c>
      <c r="AX598" s="14" t="s">
        <v>84</v>
      </c>
      <c r="AY598" s="251" t="s">
        <v>139</v>
      </c>
    </row>
    <row r="599" s="2" customFormat="1" ht="37.8" customHeight="1">
      <c r="A599" s="39"/>
      <c r="B599" s="40"/>
      <c r="C599" s="274" t="s">
        <v>995</v>
      </c>
      <c r="D599" s="274" t="s">
        <v>283</v>
      </c>
      <c r="E599" s="275" t="s">
        <v>996</v>
      </c>
      <c r="F599" s="276" t="s">
        <v>997</v>
      </c>
      <c r="G599" s="277" t="s">
        <v>165</v>
      </c>
      <c r="H599" s="278">
        <v>36.079999999999998</v>
      </c>
      <c r="I599" s="279"/>
      <c r="J599" s="280">
        <f>ROUND(I599*H599,2)</f>
        <v>0</v>
      </c>
      <c r="K599" s="281"/>
      <c r="L599" s="282"/>
      <c r="M599" s="283" t="s">
        <v>1</v>
      </c>
      <c r="N599" s="284" t="s">
        <v>41</v>
      </c>
      <c r="O599" s="92"/>
      <c r="P599" s="226">
        <f>O599*H599</f>
        <v>0</v>
      </c>
      <c r="Q599" s="226">
        <v>0.00115</v>
      </c>
      <c r="R599" s="226">
        <f>Q599*H599</f>
        <v>0.041491999999999994</v>
      </c>
      <c r="S599" s="226">
        <v>0</v>
      </c>
      <c r="T599" s="227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28" t="s">
        <v>351</v>
      </c>
      <c r="AT599" s="228" t="s">
        <v>283</v>
      </c>
      <c r="AU599" s="228" t="s">
        <v>86</v>
      </c>
      <c r="AY599" s="18" t="s">
        <v>139</v>
      </c>
      <c r="BE599" s="229">
        <f>IF(N599="základní",J599,0)</f>
        <v>0</v>
      </c>
      <c r="BF599" s="229">
        <f>IF(N599="snížená",J599,0)</f>
        <v>0</v>
      </c>
      <c r="BG599" s="229">
        <f>IF(N599="zákl. přenesená",J599,0)</f>
        <v>0</v>
      </c>
      <c r="BH599" s="229">
        <f>IF(N599="sníž. přenesená",J599,0)</f>
        <v>0</v>
      </c>
      <c r="BI599" s="229">
        <f>IF(N599="nulová",J599,0)</f>
        <v>0</v>
      </c>
      <c r="BJ599" s="18" t="s">
        <v>84</v>
      </c>
      <c r="BK599" s="229">
        <f>ROUND(I599*H599,2)</f>
        <v>0</v>
      </c>
      <c r="BL599" s="18" t="s">
        <v>259</v>
      </c>
      <c r="BM599" s="228" t="s">
        <v>998</v>
      </c>
    </row>
    <row r="600" s="14" customFormat="1">
      <c r="A600" s="14"/>
      <c r="B600" s="241"/>
      <c r="C600" s="242"/>
      <c r="D600" s="232" t="s">
        <v>148</v>
      </c>
      <c r="E600" s="242"/>
      <c r="F600" s="244" t="s">
        <v>999</v>
      </c>
      <c r="G600" s="242"/>
      <c r="H600" s="245">
        <v>36.079999999999998</v>
      </c>
      <c r="I600" s="246"/>
      <c r="J600" s="242"/>
      <c r="K600" s="242"/>
      <c r="L600" s="247"/>
      <c r="M600" s="248"/>
      <c r="N600" s="249"/>
      <c r="O600" s="249"/>
      <c r="P600" s="249"/>
      <c r="Q600" s="249"/>
      <c r="R600" s="249"/>
      <c r="S600" s="249"/>
      <c r="T600" s="250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1" t="s">
        <v>148</v>
      </c>
      <c r="AU600" s="251" t="s">
        <v>86</v>
      </c>
      <c r="AV600" s="14" t="s">
        <v>86</v>
      </c>
      <c r="AW600" s="14" t="s">
        <v>4</v>
      </c>
      <c r="AX600" s="14" t="s">
        <v>84</v>
      </c>
      <c r="AY600" s="251" t="s">
        <v>139</v>
      </c>
    </row>
    <row r="601" s="2" customFormat="1" ht="16.5" customHeight="1">
      <c r="A601" s="39"/>
      <c r="B601" s="40"/>
      <c r="C601" s="216" t="s">
        <v>1000</v>
      </c>
      <c r="D601" s="216" t="s">
        <v>142</v>
      </c>
      <c r="E601" s="217" t="s">
        <v>1001</v>
      </c>
      <c r="F601" s="218" t="s">
        <v>1002</v>
      </c>
      <c r="G601" s="219" t="s">
        <v>165</v>
      </c>
      <c r="H601" s="220">
        <v>196.80000000000001</v>
      </c>
      <c r="I601" s="221"/>
      <c r="J601" s="222">
        <f>ROUND(I601*H601,2)</f>
        <v>0</v>
      </c>
      <c r="K601" s="223"/>
      <c r="L601" s="45"/>
      <c r="M601" s="224" t="s">
        <v>1</v>
      </c>
      <c r="N601" s="225" t="s">
        <v>41</v>
      </c>
      <c r="O601" s="92"/>
      <c r="P601" s="226">
        <f>O601*H601</f>
        <v>0</v>
      </c>
      <c r="Q601" s="226">
        <v>0.00029999999999999997</v>
      </c>
      <c r="R601" s="226">
        <f>Q601*H601</f>
        <v>0.059039999999999995</v>
      </c>
      <c r="S601" s="226">
        <v>0</v>
      </c>
      <c r="T601" s="227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28" t="s">
        <v>259</v>
      </c>
      <c r="AT601" s="228" t="s">
        <v>142</v>
      </c>
      <c r="AU601" s="228" t="s">
        <v>86</v>
      </c>
      <c r="AY601" s="18" t="s">
        <v>139</v>
      </c>
      <c r="BE601" s="229">
        <f>IF(N601="základní",J601,0)</f>
        <v>0</v>
      </c>
      <c r="BF601" s="229">
        <f>IF(N601="snížená",J601,0)</f>
        <v>0</v>
      </c>
      <c r="BG601" s="229">
        <f>IF(N601="zákl. přenesená",J601,0)</f>
        <v>0</v>
      </c>
      <c r="BH601" s="229">
        <f>IF(N601="sníž. přenesená",J601,0)</f>
        <v>0</v>
      </c>
      <c r="BI601" s="229">
        <f>IF(N601="nulová",J601,0)</f>
        <v>0</v>
      </c>
      <c r="BJ601" s="18" t="s">
        <v>84</v>
      </c>
      <c r="BK601" s="229">
        <f>ROUND(I601*H601,2)</f>
        <v>0</v>
      </c>
      <c r="BL601" s="18" t="s">
        <v>259</v>
      </c>
      <c r="BM601" s="228" t="s">
        <v>1003</v>
      </c>
    </row>
    <row r="602" s="13" customFormat="1">
      <c r="A602" s="13"/>
      <c r="B602" s="230"/>
      <c r="C602" s="231"/>
      <c r="D602" s="232" t="s">
        <v>148</v>
      </c>
      <c r="E602" s="233" t="s">
        <v>1</v>
      </c>
      <c r="F602" s="234" t="s">
        <v>709</v>
      </c>
      <c r="G602" s="231"/>
      <c r="H602" s="233" t="s">
        <v>1</v>
      </c>
      <c r="I602" s="235"/>
      <c r="J602" s="231"/>
      <c r="K602" s="231"/>
      <c r="L602" s="236"/>
      <c r="M602" s="237"/>
      <c r="N602" s="238"/>
      <c r="O602" s="238"/>
      <c r="P602" s="238"/>
      <c r="Q602" s="238"/>
      <c r="R602" s="238"/>
      <c r="S602" s="238"/>
      <c r="T602" s="239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0" t="s">
        <v>148</v>
      </c>
      <c r="AU602" s="240" t="s">
        <v>86</v>
      </c>
      <c r="AV602" s="13" t="s">
        <v>84</v>
      </c>
      <c r="AW602" s="13" t="s">
        <v>32</v>
      </c>
      <c r="AX602" s="13" t="s">
        <v>76</v>
      </c>
      <c r="AY602" s="240" t="s">
        <v>139</v>
      </c>
    </row>
    <row r="603" s="13" customFormat="1">
      <c r="A603" s="13"/>
      <c r="B603" s="230"/>
      <c r="C603" s="231"/>
      <c r="D603" s="232" t="s">
        <v>148</v>
      </c>
      <c r="E603" s="233" t="s">
        <v>1</v>
      </c>
      <c r="F603" s="234" t="s">
        <v>1004</v>
      </c>
      <c r="G603" s="231"/>
      <c r="H603" s="233" t="s">
        <v>1</v>
      </c>
      <c r="I603" s="235"/>
      <c r="J603" s="231"/>
      <c r="K603" s="231"/>
      <c r="L603" s="236"/>
      <c r="M603" s="237"/>
      <c r="N603" s="238"/>
      <c r="O603" s="238"/>
      <c r="P603" s="238"/>
      <c r="Q603" s="238"/>
      <c r="R603" s="238"/>
      <c r="S603" s="238"/>
      <c r="T603" s="239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0" t="s">
        <v>148</v>
      </c>
      <c r="AU603" s="240" t="s">
        <v>86</v>
      </c>
      <c r="AV603" s="13" t="s">
        <v>84</v>
      </c>
      <c r="AW603" s="13" t="s">
        <v>32</v>
      </c>
      <c r="AX603" s="13" t="s">
        <v>76</v>
      </c>
      <c r="AY603" s="240" t="s">
        <v>139</v>
      </c>
    </row>
    <row r="604" s="14" customFormat="1">
      <c r="A604" s="14"/>
      <c r="B604" s="241"/>
      <c r="C604" s="242"/>
      <c r="D604" s="232" t="s">
        <v>148</v>
      </c>
      <c r="E604" s="243" t="s">
        <v>1</v>
      </c>
      <c r="F604" s="244" t="s">
        <v>1005</v>
      </c>
      <c r="G604" s="242"/>
      <c r="H604" s="245">
        <v>196.80000000000001</v>
      </c>
      <c r="I604" s="246"/>
      <c r="J604" s="242"/>
      <c r="K604" s="242"/>
      <c r="L604" s="247"/>
      <c r="M604" s="248"/>
      <c r="N604" s="249"/>
      <c r="O604" s="249"/>
      <c r="P604" s="249"/>
      <c r="Q604" s="249"/>
      <c r="R604" s="249"/>
      <c r="S604" s="249"/>
      <c r="T604" s="250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1" t="s">
        <v>148</v>
      </c>
      <c r="AU604" s="251" t="s">
        <v>86</v>
      </c>
      <c r="AV604" s="14" t="s">
        <v>86</v>
      </c>
      <c r="AW604" s="14" t="s">
        <v>32</v>
      </c>
      <c r="AX604" s="14" t="s">
        <v>84</v>
      </c>
      <c r="AY604" s="251" t="s">
        <v>139</v>
      </c>
    </row>
    <row r="605" s="2" customFormat="1" ht="16.5" customHeight="1">
      <c r="A605" s="39"/>
      <c r="B605" s="40"/>
      <c r="C605" s="274" t="s">
        <v>1006</v>
      </c>
      <c r="D605" s="274" t="s">
        <v>283</v>
      </c>
      <c r="E605" s="275" t="s">
        <v>1007</v>
      </c>
      <c r="F605" s="276" t="s">
        <v>1008</v>
      </c>
      <c r="G605" s="277" t="s">
        <v>165</v>
      </c>
      <c r="H605" s="278">
        <v>216.47999999999999</v>
      </c>
      <c r="I605" s="279"/>
      <c r="J605" s="280">
        <f>ROUND(I605*H605,2)</f>
        <v>0</v>
      </c>
      <c r="K605" s="281"/>
      <c r="L605" s="282"/>
      <c r="M605" s="283" t="s">
        <v>1</v>
      </c>
      <c r="N605" s="284" t="s">
        <v>41</v>
      </c>
      <c r="O605" s="92"/>
      <c r="P605" s="226">
        <f>O605*H605</f>
        <v>0</v>
      </c>
      <c r="Q605" s="226">
        <v>0.0032000000000000002</v>
      </c>
      <c r="R605" s="226">
        <f>Q605*H605</f>
        <v>0.69273600000000002</v>
      </c>
      <c r="S605" s="226">
        <v>0</v>
      </c>
      <c r="T605" s="227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28" t="s">
        <v>351</v>
      </c>
      <c r="AT605" s="228" t="s">
        <v>283</v>
      </c>
      <c r="AU605" s="228" t="s">
        <v>86</v>
      </c>
      <c r="AY605" s="18" t="s">
        <v>139</v>
      </c>
      <c r="BE605" s="229">
        <f>IF(N605="základní",J605,0)</f>
        <v>0</v>
      </c>
      <c r="BF605" s="229">
        <f>IF(N605="snížená",J605,0)</f>
        <v>0</v>
      </c>
      <c r="BG605" s="229">
        <f>IF(N605="zákl. přenesená",J605,0)</f>
        <v>0</v>
      </c>
      <c r="BH605" s="229">
        <f>IF(N605="sníž. přenesená",J605,0)</f>
        <v>0</v>
      </c>
      <c r="BI605" s="229">
        <f>IF(N605="nulová",J605,0)</f>
        <v>0</v>
      </c>
      <c r="BJ605" s="18" t="s">
        <v>84</v>
      </c>
      <c r="BK605" s="229">
        <f>ROUND(I605*H605,2)</f>
        <v>0</v>
      </c>
      <c r="BL605" s="18" t="s">
        <v>259</v>
      </c>
      <c r="BM605" s="228" t="s">
        <v>1009</v>
      </c>
    </row>
    <row r="606" s="14" customFormat="1">
      <c r="A606" s="14"/>
      <c r="B606" s="241"/>
      <c r="C606" s="242"/>
      <c r="D606" s="232" t="s">
        <v>148</v>
      </c>
      <c r="E606" s="242"/>
      <c r="F606" s="244" t="s">
        <v>1010</v>
      </c>
      <c r="G606" s="242"/>
      <c r="H606" s="245">
        <v>216.47999999999999</v>
      </c>
      <c r="I606" s="246"/>
      <c r="J606" s="242"/>
      <c r="K606" s="242"/>
      <c r="L606" s="247"/>
      <c r="M606" s="248"/>
      <c r="N606" s="249"/>
      <c r="O606" s="249"/>
      <c r="P606" s="249"/>
      <c r="Q606" s="249"/>
      <c r="R606" s="249"/>
      <c r="S606" s="249"/>
      <c r="T606" s="250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1" t="s">
        <v>148</v>
      </c>
      <c r="AU606" s="251" t="s">
        <v>86</v>
      </c>
      <c r="AV606" s="14" t="s">
        <v>86</v>
      </c>
      <c r="AW606" s="14" t="s">
        <v>4</v>
      </c>
      <c r="AX606" s="14" t="s">
        <v>84</v>
      </c>
      <c r="AY606" s="251" t="s">
        <v>139</v>
      </c>
    </row>
    <row r="607" s="2" customFormat="1" ht="16.5" customHeight="1">
      <c r="A607" s="39"/>
      <c r="B607" s="40"/>
      <c r="C607" s="216" t="s">
        <v>1011</v>
      </c>
      <c r="D607" s="216" t="s">
        <v>142</v>
      </c>
      <c r="E607" s="217" t="s">
        <v>1012</v>
      </c>
      <c r="F607" s="218" t="s">
        <v>1013</v>
      </c>
      <c r="G607" s="219" t="s">
        <v>165</v>
      </c>
      <c r="H607" s="220">
        <v>9.6999999999999993</v>
      </c>
      <c r="I607" s="221"/>
      <c r="J607" s="222">
        <f>ROUND(I607*H607,2)</f>
        <v>0</v>
      </c>
      <c r="K607" s="223"/>
      <c r="L607" s="45"/>
      <c r="M607" s="224" t="s">
        <v>1</v>
      </c>
      <c r="N607" s="225" t="s">
        <v>41</v>
      </c>
      <c r="O607" s="92"/>
      <c r="P607" s="226">
        <f>O607*H607</f>
        <v>0</v>
      </c>
      <c r="Q607" s="226">
        <v>0.00069999999999999999</v>
      </c>
      <c r="R607" s="226">
        <f>Q607*H607</f>
        <v>0.0067899999999999992</v>
      </c>
      <c r="S607" s="226">
        <v>0</v>
      </c>
      <c r="T607" s="227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28" t="s">
        <v>259</v>
      </c>
      <c r="AT607" s="228" t="s">
        <v>142</v>
      </c>
      <c r="AU607" s="228" t="s">
        <v>86</v>
      </c>
      <c r="AY607" s="18" t="s">
        <v>139</v>
      </c>
      <c r="BE607" s="229">
        <f>IF(N607="základní",J607,0)</f>
        <v>0</v>
      </c>
      <c r="BF607" s="229">
        <f>IF(N607="snížená",J607,0)</f>
        <v>0</v>
      </c>
      <c r="BG607" s="229">
        <f>IF(N607="zákl. přenesená",J607,0)</f>
        <v>0</v>
      </c>
      <c r="BH607" s="229">
        <f>IF(N607="sníž. přenesená",J607,0)</f>
        <v>0</v>
      </c>
      <c r="BI607" s="229">
        <f>IF(N607="nulová",J607,0)</f>
        <v>0</v>
      </c>
      <c r="BJ607" s="18" t="s">
        <v>84</v>
      </c>
      <c r="BK607" s="229">
        <f>ROUND(I607*H607,2)</f>
        <v>0</v>
      </c>
      <c r="BL607" s="18" t="s">
        <v>259</v>
      </c>
      <c r="BM607" s="228" t="s">
        <v>1014</v>
      </c>
    </row>
    <row r="608" s="13" customFormat="1">
      <c r="A608" s="13"/>
      <c r="B608" s="230"/>
      <c r="C608" s="231"/>
      <c r="D608" s="232" t="s">
        <v>148</v>
      </c>
      <c r="E608" s="233" t="s">
        <v>1</v>
      </c>
      <c r="F608" s="234" t="s">
        <v>1015</v>
      </c>
      <c r="G608" s="231"/>
      <c r="H608" s="233" t="s">
        <v>1</v>
      </c>
      <c r="I608" s="235"/>
      <c r="J608" s="231"/>
      <c r="K608" s="231"/>
      <c r="L608" s="236"/>
      <c r="M608" s="237"/>
      <c r="N608" s="238"/>
      <c r="O608" s="238"/>
      <c r="P608" s="238"/>
      <c r="Q608" s="238"/>
      <c r="R608" s="238"/>
      <c r="S608" s="238"/>
      <c r="T608" s="239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0" t="s">
        <v>148</v>
      </c>
      <c r="AU608" s="240" t="s">
        <v>86</v>
      </c>
      <c r="AV608" s="13" t="s">
        <v>84</v>
      </c>
      <c r="AW608" s="13" t="s">
        <v>32</v>
      </c>
      <c r="AX608" s="13" t="s">
        <v>76</v>
      </c>
      <c r="AY608" s="240" t="s">
        <v>139</v>
      </c>
    </row>
    <row r="609" s="14" customFormat="1">
      <c r="A609" s="14"/>
      <c r="B609" s="241"/>
      <c r="C609" s="242"/>
      <c r="D609" s="232" t="s">
        <v>148</v>
      </c>
      <c r="E609" s="243" t="s">
        <v>1</v>
      </c>
      <c r="F609" s="244" t="s">
        <v>1016</v>
      </c>
      <c r="G609" s="242"/>
      <c r="H609" s="245">
        <v>4.0999999999999996</v>
      </c>
      <c r="I609" s="246"/>
      <c r="J609" s="242"/>
      <c r="K609" s="242"/>
      <c r="L609" s="247"/>
      <c r="M609" s="248"/>
      <c r="N609" s="249"/>
      <c r="O609" s="249"/>
      <c r="P609" s="249"/>
      <c r="Q609" s="249"/>
      <c r="R609" s="249"/>
      <c r="S609" s="249"/>
      <c r="T609" s="250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1" t="s">
        <v>148</v>
      </c>
      <c r="AU609" s="251" t="s">
        <v>86</v>
      </c>
      <c r="AV609" s="14" t="s">
        <v>86</v>
      </c>
      <c r="AW609" s="14" t="s">
        <v>32</v>
      </c>
      <c r="AX609" s="14" t="s">
        <v>76</v>
      </c>
      <c r="AY609" s="251" t="s">
        <v>139</v>
      </c>
    </row>
    <row r="610" s="14" customFormat="1">
      <c r="A610" s="14"/>
      <c r="B610" s="241"/>
      <c r="C610" s="242"/>
      <c r="D610" s="232" t="s">
        <v>148</v>
      </c>
      <c r="E610" s="243" t="s">
        <v>1</v>
      </c>
      <c r="F610" s="244" t="s">
        <v>1017</v>
      </c>
      <c r="G610" s="242"/>
      <c r="H610" s="245">
        <v>5.5999999999999996</v>
      </c>
      <c r="I610" s="246"/>
      <c r="J610" s="242"/>
      <c r="K610" s="242"/>
      <c r="L610" s="247"/>
      <c r="M610" s="248"/>
      <c r="N610" s="249"/>
      <c r="O610" s="249"/>
      <c r="P610" s="249"/>
      <c r="Q610" s="249"/>
      <c r="R610" s="249"/>
      <c r="S610" s="249"/>
      <c r="T610" s="250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1" t="s">
        <v>148</v>
      </c>
      <c r="AU610" s="251" t="s">
        <v>86</v>
      </c>
      <c r="AV610" s="14" t="s">
        <v>86</v>
      </c>
      <c r="AW610" s="14" t="s">
        <v>32</v>
      </c>
      <c r="AX610" s="14" t="s">
        <v>76</v>
      </c>
      <c r="AY610" s="251" t="s">
        <v>139</v>
      </c>
    </row>
    <row r="611" s="15" customFormat="1">
      <c r="A611" s="15"/>
      <c r="B611" s="252"/>
      <c r="C611" s="253"/>
      <c r="D611" s="232" t="s">
        <v>148</v>
      </c>
      <c r="E611" s="254" t="s">
        <v>1</v>
      </c>
      <c r="F611" s="255" t="s">
        <v>153</v>
      </c>
      <c r="G611" s="253"/>
      <c r="H611" s="256">
        <v>9.6999999999999993</v>
      </c>
      <c r="I611" s="257"/>
      <c r="J611" s="253"/>
      <c r="K611" s="253"/>
      <c r="L611" s="258"/>
      <c r="M611" s="259"/>
      <c r="N611" s="260"/>
      <c r="O611" s="260"/>
      <c r="P611" s="260"/>
      <c r="Q611" s="260"/>
      <c r="R611" s="260"/>
      <c r="S611" s="260"/>
      <c r="T611" s="261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62" t="s">
        <v>148</v>
      </c>
      <c r="AU611" s="262" t="s">
        <v>86</v>
      </c>
      <c r="AV611" s="15" t="s">
        <v>146</v>
      </c>
      <c r="AW611" s="15" t="s">
        <v>32</v>
      </c>
      <c r="AX611" s="15" t="s">
        <v>84</v>
      </c>
      <c r="AY611" s="262" t="s">
        <v>139</v>
      </c>
    </row>
    <row r="612" s="2" customFormat="1" ht="16.5" customHeight="1">
      <c r="A612" s="39"/>
      <c r="B612" s="40"/>
      <c r="C612" s="274" t="s">
        <v>1018</v>
      </c>
      <c r="D612" s="274" t="s">
        <v>283</v>
      </c>
      <c r="E612" s="275" t="s">
        <v>1019</v>
      </c>
      <c r="F612" s="276" t="s">
        <v>1020</v>
      </c>
      <c r="G612" s="277" t="s">
        <v>165</v>
      </c>
      <c r="H612" s="278">
        <v>10.67</v>
      </c>
      <c r="I612" s="279"/>
      <c r="J612" s="280">
        <f>ROUND(I612*H612,2)</f>
        <v>0</v>
      </c>
      <c r="K612" s="281"/>
      <c r="L612" s="282"/>
      <c r="M612" s="283" t="s">
        <v>1</v>
      </c>
      <c r="N612" s="284" t="s">
        <v>41</v>
      </c>
      <c r="O612" s="92"/>
      <c r="P612" s="226">
        <f>O612*H612</f>
        <v>0</v>
      </c>
      <c r="Q612" s="226">
        <v>0.0032000000000000002</v>
      </c>
      <c r="R612" s="226">
        <f>Q612*H612</f>
        <v>0.034144000000000001</v>
      </c>
      <c r="S612" s="226">
        <v>0</v>
      </c>
      <c r="T612" s="227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28" t="s">
        <v>351</v>
      </c>
      <c r="AT612" s="228" t="s">
        <v>283</v>
      </c>
      <c r="AU612" s="228" t="s">
        <v>86</v>
      </c>
      <c r="AY612" s="18" t="s">
        <v>139</v>
      </c>
      <c r="BE612" s="229">
        <f>IF(N612="základní",J612,0)</f>
        <v>0</v>
      </c>
      <c r="BF612" s="229">
        <f>IF(N612="snížená",J612,0)</f>
        <v>0</v>
      </c>
      <c r="BG612" s="229">
        <f>IF(N612="zákl. přenesená",J612,0)</f>
        <v>0</v>
      </c>
      <c r="BH612" s="229">
        <f>IF(N612="sníž. přenesená",J612,0)</f>
        <v>0</v>
      </c>
      <c r="BI612" s="229">
        <f>IF(N612="nulová",J612,0)</f>
        <v>0</v>
      </c>
      <c r="BJ612" s="18" t="s">
        <v>84</v>
      </c>
      <c r="BK612" s="229">
        <f>ROUND(I612*H612,2)</f>
        <v>0</v>
      </c>
      <c r="BL612" s="18" t="s">
        <v>259</v>
      </c>
      <c r="BM612" s="228" t="s">
        <v>1021</v>
      </c>
    </row>
    <row r="613" s="14" customFormat="1">
      <c r="A613" s="14"/>
      <c r="B613" s="241"/>
      <c r="C613" s="242"/>
      <c r="D613" s="232" t="s">
        <v>148</v>
      </c>
      <c r="E613" s="242"/>
      <c r="F613" s="244" t="s">
        <v>1022</v>
      </c>
      <c r="G613" s="242"/>
      <c r="H613" s="245">
        <v>10.67</v>
      </c>
      <c r="I613" s="246"/>
      <c r="J613" s="242"/>
      <c r="K613" s="242"/>
      <c r="L613" s="247"/>
      <c r="M613" s="248"/>
      <c r="N613" s="249"/>
      <c r="O613" s="249"/>
      <c r="P613" s="249"/>
      <c r="Q613" s="249"/>
      <c r="R613" s="249"/>
      <c r="S613" s="249"/>
      <c r="T613" s="250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1" t="s">
        <v>148</v>
      </c>
      <c r="AU613" s="251" t="s">
        <v>86</v>
      </c>
      <c r="AV613" s="14" t="s">
        <v>86</v>
      </c>
      <c r="AW613" s="14" t="s">
        <v>4</v>
      </c>
      <c r="AX613" s="14" t="s">
        <v>84</v>
      </c>
      <c r="AY613" s="251" t="s">
        <v>139</v>
      </c>
    </row>
    <row r="614" s="2" customFormat="1" ht="24.15" customHeight="1">
      <c r="A614" s="39"/>
      <c r="B614" s="40"/>
      <c r="C614" s="216" t="s">
        <v>1023</v>
      </c>
      <c r="D614" s="216" t="s">
        <v>142</v>
      </c>
      <c r="E614" s="217" t="s">
        <v>1024</v>
      </c>
      <c r="F614" s="218" t="s">
        <v>1025</v>
      </c>
      <c r="G614" s="219" t="s">
        <v>238</v>
      </c>
      <c r="H614" s="220">
        <v>131.19999999999999</v>
      </c>
      <c r="I614" s="221"/>
      <c r="J614" s="222">
        <f>ROUND(I614*H614,2)</f>
        <v>0</v>
      </c>
      <c r="K614" s="223"/>
      <c r="L614" s="45"/>
      <c r="M614" s="224" t="s">
        <v>1</v>
      </c>
      <c r="N614" s="225" t="s">
        <v>41</v>
      </c>
      <c r="O614" s="92"/>
      <c r="P614" s="226">
        <f>O614*H614</f>
        <v>0</v>
      </c>
      <c r="Q614" s="226">
        <v>0</v>
      </c>
      <c r="R614" s="226">
        <f>Q614*H614</f>
        <v>0</v>
      </c>
      <c r="S614" s="226">
        <v>0</v>
      </c>
      <c r="T614" s="227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28" t="s">
        <v>259</v>
      </c>
      <c r="AT614" s="228" t="s">
        <v>142</v>
      </c>
      <c r="AU614" s="228" t="s">
        <v>86</v>
      </c>
      <c r="AY614" s="18" t="s">
        <v>139</v>
      </c>
      <c r="BE614" s="229">
        <f>IF(N614="základní",J614,0)</f>
        <v>0</v>
      </c>
      <c r="BF614" s="229">
        <f>IF(N614="snížená",J614,0)</f>
        <v>0</v>
      </c>
      <c r="BG614" s="229">
        <f>IF(N614="zákl. přenesená",J614,0)</f>
        <v>0</v>
      </c>
      <c r="BH614" s="229">
        <f>IF(N614="sníž. přenesená",J614,0)</f>
        <v>0</v>
      </c>
      <c r="BI614" s="229">
        <f>IF(N614="nulová",J614,0)</f>
        <v>0</v>
      </c>
      <c r="BJ614" s="18" t="s">
        <v>84</v>
      </c>
      <c r="BK614" s="229">
        <f>ROUND(I614*H614,2)</f>
        <v>0</v>
      </c>
      <c r="BL614" s="18" t="s">
        <v>259</v>
      </c>
      <c r="BM614" s="228" t="s">
        <v>1026</v>
      </c>
    </row>
    <row r="615" s="14" customFormat="1">
      <c r="A615" s="14"/>
      <c r="B615" s="241"/>
      <c r="C615" s="242"/>
      <c r="D615" s="232" t="s">
        <v>148</v>
      </c>
      <c r="E615" s="243" t="s">
        <v>1</v>
      </c>
      <c r="F615" s="244" t="s">
        <v>1027</v>
      </c>
      <c r="G615" s="242"/>
      <c r="H615" s="245">
        <v>131.19999999999999</v>
      </c>
      <c r="I615" s="246"/>
      <c r="J615" s="242"/>
      <c r="K615" s="242"/>
      <c r="L615" s="247"/>
      <c r="M615" s="248"/>
      <c r="N615" s="249"/>
      <c r="O615" s="249"/>
      <c r="P615" s="249"/>
      <c r="Q615" s="249"/>
      <c r="R615" s="249"/>
      <c r="S615" s="249"/>
      <c r="T615" s="250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1" t="s">
        <v>148</v>
      </c>
      <c r="AU615" s="251" t="s">
        <v>86</v>
      </c>
      <c r="AV615" s="14" t="s">
        <v>86</v>
      </c>
      <c r="AW615" s="14" t="s">
        <v>32</v>
      </c>
      <c r="AX615" s="14" t="s">
        <v>84</v>
      </c>
      <c r="AY615" s="251" t="s">
        <v>139</v>
      </c>
    </row>
    <row r="616" s="2" customFormat="1" ht="21.75" customHeight="1">
      <c r="A616" s="39"/>
      <c r="B616" s="40"/>
      <c r="C616" s="216" t="s">
        <v>1028</v>
      </c>
      <c r="D616" s="216" t="s">
        <v>142</v>
      </c>
      <c r="E616" s="217" t="s">
        <v>1029</v>
      </c>
      <c r="F616" s="218" t="s">
        <v>1030</v>
      </c>
      <c r="G616" s="219" t="s">
        <v>238</v>
      </c>
      <c r="H616" s="220">
        <v>83</v>
      </c>
      <c r="I616" s="221"/>
      <c r="J616" s="222">
        <f>ROUND(I616*H616,2)</f>
        <v>0</v>
      </c>
      <c r="K616" s="223"/>
      <c r="L616" s="45"/>
      <c r="M616" s="224" t="s">
        <v>1</v>
      </c>
      <c r="N616" s="225" t="s">
        <v>41</v>
      </c>
      <c r="O616" s="92"/>
      <c r="P616" s="226">
        <f>O616*H616</f>
        <v>0</v>
      </c>
      <c r="Q616" s="226">
        <v>0</v>
      </c>
      <c r="R616" s="226">
        <f>Q616*H616</f>
        <v>0</v>
      </c>
      <c r="S616" s="226">
        <v>0.00029999999999999997</v>
      </c>
      <c r="T616" s="227">
        <f>S616*H616</f>
        <v>0.024899999999999999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28" t="s">
        <v>259</v>
      </c>
      <c r="AT616" s="228" t="s">
        <v>142</v>
      </c>
      <c r="AU616" s="228" t="s">
        <v>86</v>
      </c>
      <c r="AY616" s="18" t="s">
        <v>139</v>
      </c>
      <c r="BE616" s="229">
        <f>IF(N616="základní",J616,0)</f>
        <v>0</v>
      </c>
      <c r="BF616" s="229">
        <f>IF(N616="snížená",J616,0)</f>
        <v>0</v>
      </c>
      <c r="BG616" s="229">
        <f>IF(N616="zákl. přenesená",J616,0)</f>
        <v>0</v>
      </c>
      <c r="BH616" s="229">
        <f>IF(N616="sníž. přenesená",J616,0)</f>
        <v>0</v>
      </c>
      <c r="BI616" s="229">
        <f>IF(N616="nulová",J616,0)</f>
        <v>0</v>
      </c>
      <c r="BJ616" s="18" t="s">
        <v>84</v>
      </c>
      <c r="BK616" s="229">
        <f>ROUND(I616*H616,2)</f>
        <v>0</v>
      </c>
      <c r="BL616" s="18" t="s">
        <v>259</v>
      </c>
      <c r="BM616" s="228" t="s">
        <v>1031</v>
      </c>
    </row>
    <row r="617" s="13" customFormat="1">
      <c r="A617" s="13"/>
      <c r="B617" s="230"/>
      <c r="C617" s="231"/>
      <c r="D617" s="232" t="s">
        <v>148</v>
      </c>
      <c r="E617" s="233" t="s">
        <v>1</v>
      </c>
      <c r="F617" s="234" t="s">
        <v>647</v>
      </c>
      <c r="G617" s="231"/>
      <c r="H617" s="233" t="s">
        <v>1</v>
      </c>
      <c r="I617" s="235"/>
      <c r="J617" s="231"/>
      <c r="K617" s="231"/>
      <c r="L617" s="236"/>
      <c r="M617" s="237"/>
      <c r="N617" s="238"/>
      <c r="O617" s="238"/>
      <c r="P617" s="238"/>
      <c r="Q617" s="238"/>
      <c r="R617" s="238"/>
      <c r="S617" s="238"/>
      <c r="T617" s="239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0" t="s">
        <v>148</v>
      </c>
      <c r="AU617" s="240" t="s">
        <v>86</v>
      </c>
      <c r="AV617" s="13" t="s">
        <v>84</v>
      </c>
      <c r="AW617" s="13" t="s">
        <v>32</v>
      </c>
      <c r="AX617" s="13" t="s">
        <v>76</v>
      </c>
      <c r="AY617" s="240" t="s">
        <v>139</v>
      </c>
    </row>
    <row r="618" s="14" customFormat="1">
      <c r="A618" s="14"/>
      <c r="B618" s="241"/>
      <c r="C618" s="242"/>
      <c r="D618" s="232" t="s">
        <v>148</v>
      </c>
      <c r="E618" s="243" t="s">
        <v>1</v>
      </c>
      <c r="F618" s="244" t="s">
        <v>1032</v>
      </c>
      <c r="G618" s="242"/>
      <c r="H618" s="245">
        <v>16.149999999999999</v>
      </c>
      <c r="I618" s="246"/>
      <c r="J618" s="242"/>
      <c r="K618" s="242"/>
      <c r="L618" s="247"/>
      <c r="M618" s="248"/>
      <c r="N618" s="249"/>
      <c r="O618" s="249"/>
      <c r="P618" s="249"/>
      <c r="Q618" s="249"/>
      <c r="R618" s="249"/>
      <c r="S618" s="249"/>
      <c r="T618" s="250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1" t="s">
        <v>148</v>
      </c>
      <c r="AU618" s="251" t="s">
        <v>86</v>
      </c>
      <c r="AV618" s="14" t="s">
        <v>86</v>
      </c>
      <c r="AW618" s="14" t="s">
        <v>32</v>
      </c>
      <c r="AX618" s="14" t="s">
        <v>76</v>
      </c>
      <c r="AY618" s="251" t="s">
        <v>139</v>
      </c>
    </row>
    <row r="619" s="14" customFormat="1">
      <c r="A619" s="14"/>
      <c r="B619" s="241"/>
      <c r="C619" s="242"/>
      <c r="D619" s="232" t="s">
        <v>148</v>
      </c>
      <c r="E619" s="243" t="s">
        <v>1</v>
      </c>
      <c r="F619" s="244" t="s">
        <v>1033</v>
      </c>
      <c r="G619" s="242"/>
      <c r="H619" s="245">
        <v>-0.80000000000000004</v>
      </c>
      <c r="I619" s="246"/>
      <c r="J619" s="242"/>
      <c r="K619" s="242"/>
      <c r="L619" s="247"/>
      <c r="M619" s="248"/>
      <c r="N619" s="249"/>
      <c r="O619" s="249"/>
      <c r="P619" s="249"/>
      <c r="Q619" s="249"/>
      <c r="R619" s="249"/>
      <c r="S619" s="249"/>
      <c r="T619" s="250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1" t="s">
        <v>148</v>
      </c>
      <c r="AU619" s="251" t="s">
        <v>86</v>
      </c>
      <c r="AV619" s="14" t="s">
        <v>86</v>
      </c>
      <c r="AW619" s="14" t="s">
        <v>32</v>
      </c>
      <c r="AX619" s="14" t="s">
        <v>76</v>
      </c>
      <c r="AY619" s="251" t="s">
        <v>139</v>
      </c>
    </row>
    <row r="620" s="13" customFormat="1">
      <c r="A620" s="13"/>
      <c r="B620" s="230"/>
      <c r="C620" s="231"/>
      <c r="D620" s="232" t="s">
        <v>148</v>
      </c>
      <c r="E620" s="233" t="s">
        <v>1</v>
      </c>
      <c r="F620" s="234" t="s">
        <v>1034</v>
      </c>
      <c r="G620" s="231"/>
      <c r="H620" s="233" t="s">
        <v>1</v>
      </c>
      <c r="I620" s="235"/>
      <c r="J620" s="231"/>
      <c r="K620" s="231"/>
      <c r="L620" s="236"/>
      <c r="M620" s="237"/>
      <c r="N620" s="238"/>
      <c r="O620" s="238"/>
      <c r="P620" s="238"/>
      <c r="Q620" s="238"/>
      <c r="R620" s="238"/>
      <c r="S620" s="238"/>
      <c r="T620" s="239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0" t="s">
        <v>148</v>
      </c>
      <c r="AU620" s="240" t="s">
        <v>86</v>
      </c>
      <c r="AV620" s="13" t="s">
        <v>84</v>
      </c>
      <c r="AW620" s="13" t="s">
        <v>32</v>
      </c>
      <c r="AX620" s="13" t="s">
        <v>76</v>
      </c>
      <c r="AY620" s="240" t="s">
        <v>139</v>
      </c>
    </row>
    <row r="621" s="14" customFormat="1">
      <c r="A621" s="14"/>
      <c r="B621" s="241"/>
      <c r="C621" s="242"/>
      <c r="D621" s="232" t="s">
        <v>148</v>
      </c>
      <c r="E621" s="243" t="s">
        <v>1</v>
      </c>
      <c r="F621" s="244" t="s">
        <v>1035</v>
      </c>
      <c r="G621" s="242"/>
      <c r="H621" s="245">
        <v>12.699999999999999</v>
      </c>
      <c r="I621" s="246"/>
      <c r="J621" s="242"/>
      <c r="K621" s="242"/>
      <c r="L621" s="247"/>
      <c r="M621" s="248"/>
      <c r="N621" s="249"/>
      <c r="O621" s="249"/>
      <c r="P621" s="249"/>
      <c r="Q621" s="249"/>
      <c r="R621" s="249"/>
      <c r="S621" s="249"/>
      <c r="T621" s="250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1" t="s">
        <v>148</v>
      </c>
      <c r="AU621" s="251" t="s">
        <v>86</v>
      </c>
      <c r="AV621" s="14" t="s">
        <v>86</v>
      </c>
      <c r="AW621" s="14" t="s">
        <v>32</v>
      </c>
      <c r="AX621" s="14" t="s">
        <v>76</v>
      </c>
      <c r="AY621" s="251" t="s">
        <v>139</v>
      </c>
    </row>
    <row r="622" s="14" customFormat="1">
      <c r="A622" s="14"/>
      <c r="B622" s="241"/>
      <c r="C622" s="242"/>
      <c r="D622" s="232" t="s">
        <v>148</v>
      </c>
      <c r="E622" s="243" t="s">
        <v>1</v>
      </c>
      <c r="F622" s="244" t="s">
        <v>1033</v>
      </c>
      <c r="G622" s="242"/>
      <c r="H622" s="245">
        <v>-0.80000000000000004</v>
      </c>
      <c r="I622" s="246"/>
      <c r="J622" s="242"/>
      <c r="K622" s="242"/>
      <c r="L622" s="247"/>
      <c r="M622" s="248"/>
      <c r="N622" s="249"/>
      <c r="O622" s="249"/>
      <c r="P622" s="249"/>
      <c r="Q622" s="249"/>
      <c r="R622" s="249"/>
      <c r="S622" s="249"/>
      <c r="T622" s="250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1" t="s">
        <v>148</v>
      </c>
      <c r="AU622" s="251" t="s">
        <v>86</v>
      </c>
      <c r="AV622" s="14" t="s">
        <v>86</v>
      </c>
      <c r="AW622" s="14" t="s">
        <v>32</v>
      </c>
      <c r="AX622" s="14" t="s">
        <v>76</v>
      </c>
      <c r="AY622" s="251" t="s">
        <v>139</v>
      </c>
    </row>
    <row r="623" s="13" customFormat="1">
      <c r="A623" s="13"/>
      <c r="B623" s="230"/>
      <c r="C623" s="231"/>
      <c r="D623" s="232" t="s">
        <v>148</v>
      </c>
      <c r="E623" s="233" t="s">
        <v>1</v>
      </c>
      <c r="F623" s="234" t="s">
        <v>345</v>
      </c>
      <c r="G623" s="231"/>
      <c r="H623" s="233" t="s">
        <v>1</v>
      </c>
      <c r="I623" s="235"/>
      <c r="J623" s="231"/>
      <c r="K623" s="231"/>
      <c r="L623" s="236"/>
      <c r="M623" s="237"/>
      <c r="N623" s="238"/>
      <c r="O623" s="238"/>
      <c r="P623" s="238"/>
      <c r="Q623" s="238"/>
      <c r="R623" s="238"/>
      <c r="S623" s="238"/>
      <c r="T623" s="239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0" t="s">
        <v>148</v>
      </c>
      <c r="AU623" s="240" t="s">
        <v>86</v>
      </c>
      <c r="AV623" s="13" t="s">
        <v>84</v>
      </c>
      <c r="AW623" s="13" t="s">
        <v>32</v>
      </c>
      <c r="AX623" s="13" t="s">
        <v>76</v>
      </c>
      <c r="AY623" s="240" t="s">
        <v>139</v>
      </c>
    </row>
    <row r="624" s="14" customFormat="1">
      <c r="A624" s="14"/>
      <c r="B624" s="241"/>
      <c r="C624" s="242"/>
      <c r="D624" s="232" t="s">
        <v>148</v>
      </c>
      <c r="E624" s="243" t="s">
        <v>1</v>
      </c>
      <c r="F624" s="244" t="s">
        <v>1036</v>
      </c>
      <c r="G624" s="242"/>
      <c r="H624" s="245">
        <v>18.699999999999999</v>
      </c>
      <c r="I624" s="246"/>
      <c r="J624" s="242"/>
      <c r="K624" s="242"/>
      <c r="L624" s="247"/>
      <c r="M624" s="248"/>
      <c r="N624" s="249"/>
      <c r="O624" s="249"/>
      <c r="P624" s="249"/>
      <c r="Q624" s="249"/>
      <c r="R624" s="249"/>
      <c r="S624" s="249"/>
      <c r="T624" s="250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1" t="s">
        <v>148</v>
      </c>
      <c r="AU624" s="251" t="s">
        <v>86</v>
      </c>
      <c r="AV624" s="14" t="s">
        <v>86</v>
      </c>
      <c r="AW624" s="14" t="s">
        <v>32</v>
      </c>
      <c r="AX624" s="14" t="s">
        <v>76</v>
      </c>
      <c r="AY624" s="251" t="s">
        <v>139</v>
      </c>
    </row>
    <row r="625" s="14" customFormat="1">
      <c r="A625" s="14"/>
      <c r="B625" s="241"/>
      <c r="C625" s="242"/>
      <c r="D625" s="232" t="s">
        <v>148</v>
      </c>
      <c r="E625" s="243" t="s">
        <v>1</v>
      </c>
      <c r="F625" s="244" t="s">
        <v>1037</v>
      </c>
      <c r="G625" s="242"/>
      <c r="H625" s="245">
        <v>-1.8</v>
      </c>
      <c r="I625" s="246"/>
      <c r="J625" s="242"/>
      <c r="K625" s="242"/>
      <c r="L625" s="247"/>
      <c r="M625" s="248"/>
      <c r="N625" s="249"/>
      <c r="O625" s="249"/>
      <c r="P625" s="249"/>
      <c r="Q625" s="249"/>
      <c r="R625" s="249"/>
      <c r="S625" s="249"/>
      <c r="T625" s="250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1" t="s">
        <v>148</v>
      </c>
      <c r="AU625" s="251" t="s">
        <v>86</v>
      </c>
      <c r="AV625" s="14" t="s">
        <v>86</v>
      </c>
      <c r="AW625" s="14" t="s">
        <v>32</v>
      </c>
      <c r="AX625" s="14" t="s">
        <v>76</v>
      </c>
      <c r="AY625" s="251" t="s">
        <v>139</v>
      </c>
    </row>
    <row r="626" s="13" customFormat="1">
      <c r="A626" s="13"/>
      <c r="B626" s="230"/>
      <c r="C626" s="231"/>
      <c r="D626" s="232" t="s">
        <v>148</v>
      </c>
      <c r="E626" s="233" t="s">
        <v>1</v>
      </c>
      <c r="F626" s="234" t="s">
        <v>343</v>
      </c>
      <c r="G626" s="231"/>
      <c r="H626" s="233" t="s">
        <v>1</v>
      </c>
      <c r="I626" s="235"/>
      <c r="J626" s="231"/>
      <c r="K626" s="231"/>
      <c r="L626" s="236"/>
      <c r="M626" s="237"/>
      <c r="N626" s="238"/>
      <c r="O626" s="238"/>
      <c r="P626" s="238"/>
      <c r="Q626" s="238"/>
      <c r="R626" s="238"/>
      <c r="S626" s="238"/>
      <c r="T626" s="239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0" t="s">
        <v>148</v>
      </c>
      <c r="AU626" s="240" t="s">
        <v>86</v>
      </c>
      <c r="AV626" s="13" t="s">
        <v>84</v>
      </c>
      <c r="AW626" s="13" t="s">
        <v>32</v>
      </c>
      <c r="AX626" s="13" t="s">
        <v>76</v>
      </c>
      <c r="AY626" s="240" t="s">
        <v>139</v>
      </c>
    </row>
    <row r="627" s="14" customFormat="1">
      <c r="A627" s="14"/>
      <c r="B627" s="241"/>
      <c r="C627" s="242"/>
      <c r="D627" s="232" t="s">
        <v>148</v>
      </c>
      <c r="E627" s="243" t="s">
        <v>1</v>
      </c>
      <c r="F627" s="244" t="s">
        <v>1038</v>
      </c>
      <c r="G627" s="242"/>
      <c r="H627" s="245">
        <v>23</v>
      </c>
      <c r="I627" s="246"/>
      <c r="J627" s="242"/>
      <c r="K627" s="242"/>
      <c r="L627" s="247"/>
      <c r="M627" s="248"/>
      <c r="N627" s="249"/>
      <c r="O627" s="249"/>
      <c r="P627" s="249"/>
      <c r="Q627" s="249"/>
      <c r="R627" s="249"/>
      <c r="S627" s="249"/>
      <c r="T627" s="250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1" t="s">
        <v>148</v>
      </c>
      <c r="AU627" s="251" t="s">
        <v>86</v>
      </c>
      <c r="AV627" s="14" t="s">
        <v>86</v>
      </c>
      <c r="AW627" s="14" t="s">
        <v>32</v>
      </c>
      <c r="AX627" s="14" t="s">
        <v>76</v>
      </c>
      <c r="AY627" s="251" t="s">
        <v>139</v>
      </c>
    </row>
    <row r="628" s="14" customFormat="1">
      <c r="A628" s="14"/>
      <c r="B628" s="241"/>
      <c r="C628" s="242"/>
      <c r="D628" s="232" t="s">
        <v>148</v>
      </c>
      <c r="E628" s="243" t="s">
        <v>1</v>
      </c>
      <c r="F628" s="244" t="s">
        <v>1033</v>
      </c>
      <c r="G628" s="242"/>
      <c r="H628" s="245">
        <v>-0.80000000000000004</v>
      </c>
      <c r="I628" s="246"/>
      <c r="J628" s="242"/>
      <c r="K628" s="242"/>
      <c r="L628" s="247"/>
      <c r="M628" s="248"/>
      <c r="N628" s="249"/>
      <c r="O628" s="249"/>
      <c r="P628" s="249"/>
      <c r="Q628" s="249"/>
      <c r="R628" s="249"/>
      <c r="S628" s="249"/>
      <c r="T628" s="250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1" t="s">
        <v>148</v>
      </c>
      <c r="AU628" s="251" t="s">
        <v>86</v>
      </c>
      <c r="AV628" s="14" t="s">
        <v>86</v>
      </c>
      <c r="AW628" s="14" t="s">
        <v>32</v>
      </c>
      <c r="AX628" s="14" t="s">
        <v>76</v>
      </c>
      <c r="AY628" s="251" t="s">
        <v>139</v>
      </c>
    </row>
    <row r="629" s="13" customFormat="1">
      <c r="A629" s="13"/>
      <c r="B629" s="230"/>
      <c r="C629" s="231"/>
      <c r="D629" s="232" t="s">
        <v>148</v>
      </c>
      <c r="E629" s="233" t="s">
        <v>1</v>
      </c>
      <c r="F629" s="234" t="s">
        <v>1039</v>
      </c>
      <c r="G629" s="231"/>
      <c r="H629" s="233" t="s">
        <v>1</v>
      </c>
      <c r="I629" s="235"/>
      <c r="J629" s="231"/>
      <c r="K629" s="231"/>
      <c r="L629" s="236"/>
      <c r="M629" s="237"/>
      <c r="N629" s="238"/>
      <c r="O629" s="238"/>
      <c r="P629" s="238"/>
      <c r="Q629" s="238"/>
      <c r="R629" s="238"/>
      <c r="S629" s="238"/>
      <c r="T629" s="239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0" t="s">
        <v>148</v>
      </c>
      <c r="AU629" s="240" t="s">
        <v>86</v>
      </c>
      <c r="AV629" s="13" t="s">
        <v>84</v>
      </c>
      <c r="AW629" s="13" t="s">
        <v>32</v>
      </c>
      <c r="AX629" s="13" t="s">
        <v>76</v>
      </c>
      <c r="AY629" s="240" t="s">
        <v>139</v>
      </c>
    </row>
    <row r="630" s="14" customFormat="1">
      <c r="A630" s="14"/>
      <c r="B630" s="241"/>
      <c r="C630" s="242"/>
      <c r="D630" s="232" t="s">
        <v>148</v>
      </c>
      <c r="E630" s="243" t="s">
        <v>1</v>
      </c>
      <c r="F630" s="244" t="s">
        <v>1040</v>
      </c>
      <c r="G630" s="242"/>
      <c r="H630" s="245">
        <v>17.449999999999999</v>
      </c>
      <c r="I630" s="246"/>
      <c r="J630" s="242"/>
      <c r="K630" s="242"/>
      <c r="L630" s="247"/>
      <c r="M630" s="248"/>
      <c r="N630" s="249"/>
      <c r="O630" s="249"/>
      <c r="P630" s="249"/>
      <c r="Q630" s="249"/>
      <c r="R630" s="249"/>
      <c r="S630" s="249"/>
      <c r="T630" s="250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1" t="s">
        <v>148</v>
      </c>
      <c r="AU630" s="251" t="s">
        <v>86</v>
      </c>
      <c r="AV630" s="14" t="s">
        <v>86</v>
      </c>
      <c r="AW630" s="14" t="s">
        <v>32</v>
      </c>
      <c r="AX630" s="14" t="s">
        <v>76</v>
      </c>
      <c r="AY630" s="251" t="s">
        <v>139</v>
      </c>
    </row>
    <row r="631" s="14" customFormat="1">
      <c r="A631" s="14"/>
      <c r="B631" s="241"/>
      <c r="C631" s="242"/>
      <c r="D631" s="232" t="s">
        <v>148</v>
      </c>
      <c r="E631" s="243" t="s">
        <v>1</v>
      </c>
      <c r="F631" s="244" t="s">
        <v>1033</v>
      </c>
      <c r="G631" s="242"/>
      <c r="H631" s="245">
        <v>-0.80000000000000004</v>
      </c>
      <c r="I631" s="246"/>
      <c r="J631" s="242"/>
      <c r="K631" s="242"/>
      <c r="L631" s="247"/>
      <c r="M631" s="248"/>
      <c r="N631" s="249"/>
      <c r="O631" s="249"/>
      <c r="P631" s="249"/>
      <c r="Q631" s="249"/>
      <c r="R631" s="249"/>
      <c r="S631" s="249"/>
      <c r="T631" s="250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1" t="s">
        <v>148</v>
      </c>
      <c r="AU631" s="251" t="s">
        <v>86</v>
      </c>
      <c r="AV631" s="14" t="s">
        <v>86</v>
      </c>
      <c r="AW631" s="14" t="s">
        <v>32</v>
      </c>
      <c r="AX631" s="14" t="s">
        <v>76</v>
      </c>
      <c r="AY631" s="251" t="s">
        <v>139</v>
      </c>
    </row>
    <row r="632" s="15" customFormat="1">
      <c r="A632" s="15"/>
      <c r="B632" s="252"/>
      <c r="C632" s="253"/>
      <c r="D632" s="232" t="s">
        <v>148</v>
      </c>
      <c r="E632" s="254" t="s">
        <v>1</v>
      </c>
      <c r="F632" s="255" t="s">
        <v>153</v>
      </c>
      <c r="G632" s="253"/>
      <c r="H632" s="256">
        <v>83.000000000000014</v>
      </c>
      <c r="I632" s="257"/>
      <c r="J632" s="253"/>
      <c r="K632" s="253"/>
      <c r="L632" s="258"/>
      <c r="M632" s="259"/>
      <c r="N632" s="260"/>
      <c r="O632" s="260"/>
      <c r="P632" s="260"/>
      <c r="Q632" s="260"/>
      <c r="R632" s="260"/>
      <c r="S632" s="260"/>
      <c r="T632" s="261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62" t="s">
        <v>148</v>
      </c>
      <c r="AU632" s="262" t="s">
        <v>86</v>
      </c>
      <c r="AV632" s="15" t="s">
        <v>146</v>
      </c>
      <c r="AW632" s="15" t="s">
        <v>32</v>
      </c>
      <c r="AX632" s="15" t="s">
        <v>84</v>
      </c>
      <c r="AY632" s="262" t="s">
        <v>139</v>
      </c>
    </row>
    <row r="633" s="2" customFormat="1" ht="16.5" customHeight="1">
      <c r="A633" s="39"/>
      <c r="B633" s="40"/>
      <c r="C633" s="216" t="s">
        <v>1041</v>
      </c>
      <c r="D633" s="216" t="s">
        <v>142</v>
      </c>
      <c r="E633" s="217" t="s">
        <v>1042</v>
      </c>
      <c r="F633" s="218" t="s">
        <v>1043</v>
      </c>
      <c r="G633" s="219" t="s">
        <v>238</v>
      </c>
      <c r="H633" s="220">
        <v>146.94999999999999</v>
      </c>
      <c r="I633" s="221"/>
      <c r="J633" s="222">
        <f>ROUND(I633*H633,2)</f>
        <v>0</v>
      </c>
      <c r="K633" s="223"/>
      <c r="L633" s="45"/>
      <c r="M633" s="224" t="s">
        <v>1</v>
      </c>
      <c r="N633" s="225" t="s">
        <v>41</v>
      </c>
      <c r="O633" s="92"/>
      <c r="P633" s="226">
        <f>O633*H633</f>
        <v>0</v>
      </c>
      <c r="Q633" s="226">
        <v>1.0000000000000001E-05</v>
      </c>
      <c r="R633" s="226">
        <f>Q633*H633</f>
        <v>0.0014695000000000001</v>
      </c>
      <c r="S633" s="226">
        <v>0</v>
      </c>
      <c r="T633" s="227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28" t="s">
        <v>259</v>
      </c>
      <c r="AT633" s="228" t="s">
        <v>142</v>
      </c>
      <c r="AU633" s="228" t="s">
        <v>86</v>
      </c>
      <c r="AY633" s="18" t="s">
        <v>139</v>
      </c>
      <c r="BE633" s="229">
        <f>IF(N633="základní",J633,0)</f>
        <v>0</v>
      </c>
      <c r="BF633" s="229">
        <f>IF(N633="snížená",J633,0)</f>
        <v>0</v>
      </c>
      <c r="BG633" s="229">
        <f>IF(N633="zákl. přenesená",J633,0)</f>
        <v>0</v>
      </c>
      <c r="BH633" s="229">
        <f>IF(N633="sníž. přenesená",J633,0)</f>
        <v>0</v>
      </c>
      <c r="BI633" s="229">
        <f>IF(N633="nulová",J633,0)</f>
        <v>0</v>
      </c>
      <c r="BJ633" s="18" t="s">
        <v>84</v>
      </c>
      <c r="BK633" s="229">
        <f>ROUND(I633*H633,2)</f>
        <v>0</v>
      </c>
      <c r="BL633" s="18" t="s">
        <v>259</v>
      </c>
      <c r="BM633" s="228" t="s">
        <v>1044</v>
      </c>
    </row>
    <row r="634" s="13" customFormat="1">
      <c r="A634" s="13"/>
      <c r="B634" s="230"/>
      <c r="C634" s="231"/>
      <c r="D634" s="232" t="s">
        <v>148</v>
      </c>
      <c r="E634" s="233" t="s">
        <v>1</v>
      </c>
      <c r="F634" s="234" t="s">
        <v>1045</v>
      </c>
      <c r="G634" s="231"/>
      <c r="H634" s="233" t="s">
        <v>1</v>
      </c>
      <c r="I634" s="235"/>
      <c r="J634" s="231"/>
      <c r="K634" s="231"/>
      <c r="L634" s="236"/>
      <c r="M634" s="237"/>
      <c r="N634" s="238"/>
      <c r="O634" s="238"/>
      <c r="P634" s="238"/>
      <c r="Q634" s="238"/>
      <c r="R634" s="238"/>
      <c r="S634" s="238"/>
      <c r="T634" s="239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0" t="s">
        <v>148</v>
      </c>
      <c r="AU634" s="240" t="s">
        <v>86</v>
      </c>
      <c r="AV634" s="13" t="s">
        <v>84</v>
      </c>
      <c r="AW634" s="13" t="s">
        <v>32</v>
      </c>
      <c r="AX634" s="13" t="s">
        <v>76</v>
      </c>
      <c r="AY634" s="240" t="s">
        <v>139</v>
      </c>
    </row>
    <row r="635" s="14" customFormat="1">
      <c r="A635" s="14"/>
      <c r="B635" s="241"/>
      <c r="C635" s="242"/>
      <c r="D635" s="232" t="s">
        <v>148</v>
      </c>
      <c r="E635" s="243" t="s">
        <v>1</v>
      </c>
      <c r="F635" s="244" t="s">
        <v>1046</v>
      </c>
      <c r="G635" s="242"/>
      <c r="H635" s="245">
        <v>9.1500000000000004</v>
      </c>
      <c r="I635" s="246"/>
      <c r="J635" s="242"/>
      <c r="K635" s="242"/>
      <c r="L635" s="247"/>
      <c r="M635" s="248"/>
      <c r="N635" s="249"/>
      <c r="O635" s="249"/>
      <c r="P635" s="249"/>
      <c r="Q635" s="249"/>
      <c r="R635" s="249"/>
      <c r="S635" s="249"/>
      <c r="T635" s="250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1" t="s">
        <v>148</v>
      </c>
      <c r="AU635" s="251" t="s">
        <v>86</v>
      </c>
      <c r="AV635" s="14" t="s">
        <v>86</v>
      </c>
      <c r="AW635" s="14" t="s">
        <v>32</v>
      </c>
      <c r="AX635" s="14" t="s">
        <v>76</v>
      </c>
      <c r="AY635" s="251" t="s">
        <v>139</v>
      </c>
    </row>
    <row r="636" s="14" customFormat="1">
      <c r="A636" s="14"/>
      <c r="B636" s="241"/>
      <c r="C636" s="242"/>
      <c r="D636" s="232" t="s">
        <v>148</v>
      </c>
      <c r="E636" s="243" t="s">
        <v>1</v>
      </c>
      <c r="F636" s="244" t="s">
        <v>1047</v>
      </c>
      <c r="G636" s="242"/>
      <c r="H636" s="245">
        <v>-3.2000000000000002</v>
      </c>
      <c r="I636" s="246"/>
      <c r="J636" s="242"/>
      <c r="K636" s="242"/>
      <c r="L636" s="247"/>
      <c r="M636" s="248"/>
      <c r="N636" s="249"/>
      <c r="O636" s="249"/>
      <c r="P636" s="249"/>
      <c r="Q636" s="249"/>
      <c r="R636" s="249"/>
      <c r="S636" s="249"/>
      <c r="T636" s="250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1" t="s">
        <v>148</v>
      </c>
      <c r="AU636" s="251" t="s">
        <v>86</v>
      </c>
      <c r="AV636" s="14" t="s">
        <v>86</v>
      </c>
      <c r="AW636" s="14" t="s">
        <v>32</v>
      </c>
      <c r="AX636" s="14" t="s">
        <v>76</v>
      </c>
      <c r="AY636" s="251" t="s">
        <v>139</v>
      </c>
    </row>
    <row r="637" s="13" customFormat="1">
      <c r="A637" s="13"/>
      <c r="B637" s="230"/>
      <c r="C637" s="231"/>
      <c r="D637" s="232" t="s">
        <v>148</v>
      </c>
      <c r="E637" s="233" t="s">
        <v>1</v>
      </c>
      <c r="F637" s="234" t="s">
        <v>647</v>
      </c>
      <c r="G637" s="231"/>
      <c r="H637" s="233" t="s">
        <v>1</v>
      </c>
      <c r="I637" s="235"/>
      <c r="J637" s="231"/>
      <c r="K637" s="231"/>
      <c r="L637" s="236"/>
      <c r="M637" s="237"/>
      <c r="N637" s="238"/>
      <c r="O637" s="238"/>
      <c r="P637" s="238"/>
      <c r="Q637" s="238"/>
      <c r="R637" s="238"/>
      <c r="S637" s="238"/>
      <c r="T637" s="239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0" t="s">
        <v>148</v>
      </c>
      <c r="AU637" s="240" t="s">
        <v>86</v>
      </c>
      <c r="AV637" s="13" t="s">
        <v>84</v>
      </c>
      <c r="AW637" s="13" t="s">
        <v>32</v>
      </c>
      <c r="AX637" s="13" t="s">
        <v>76</v>
      </c>
      <c r="AY637" s="240" t="s">
        <v>139</v>
      </c>
    </row>
    <row r="638" s="14" customFormat="1">
      <c r="A638" s="14"/>
      <c r="B638" s="241"/>
      <c r="C638" s="242"/>
      <c r="D638" s="232" t="s">
        <v>148</v>
      </c>
      <c r="E638" s="243" t="s">
        <v>1</v>
      </c>
      <c r="F638" s="244" t="s">
        <v>1048</v>
      </c>
      <c r="G638" s="242"/>
      <c r="H638" s="245">
        <v>34.399999999999999</v>
      </c>
      <c r="I638" s="246"/>
      <c r="J638" s="242"/>
      <c r="K638" s="242"/>
      <c r="L638" s="247"/>
      <c r="M638" s="248"/>
      <c r="N638" s="249"/>
      <c r="O638" s="249"/>
      <c r="P638" s="249"/>
      <c r="Q638" s="249"/>
      <c r="R638" s="249"/>
      <c r="S638" s="249"/>
      <c r="T638" s="250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1" t="s">
        <v>148</v>
      </c>
      <c r="AU638" s="251" t="s">
        <v>86</v>
      </c>
      <c r="AV638" s="14" t="s">
        <v>86</v>
      </c>
      <c r="AW638" s="14" t="s">
        <v>32</v>
      </c>
      <c r="AX638" s="14" t="s">
        <v>76</v>
      </c>
      <c r="AY638" s="251" t="s">
        <v>139</v>
      </c>
    </row>
    <row r="639" s="14" customFormat="1">
      <c r="A639" s="14"/>
      <c r="B639" s="241"/>
      <c r="C639" s="242"/>
      <c r="D639" s="232" t="s">
        <v>148</v>
      </c>
      <c r="E639" s="243" t="s">
        <v>1</v>
      </c>
      <c r="F639" s="244" t="s">
        <v>1049</v>
      </c>
      <c r="G639" s="242"/>
      <c r="H639" s="245">
        <v>-7.0499999999999998</v>
      </c>
      <c r="I639" s="246"/>
      <c r="J639" s="242"/>
      <c r="K639" s="242"/>
      <c r="L639" s="247"/>
      <c r="M639" s="248"/>
      <c r="N639" s="249"/>
      <c r="O639" s="249"/>
      <c r="P639" s="249"/>
      <c r="Q639" s="249"/>
      <c r="R639" s="249"/>
      <c r="S639" s="249"/>
      <c r="T639" s="250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1" t="s">
        <v>148</v>
      </c>
      <c r="AU639" s="251" t="s">
        <v>86</v>
      </c>
      <c r="AV639" s="14" t="s">
        <v>86</v>
      </c>
      <c r="AW639" s="14" t="s">
        <v>32</v>
      </c>
      <c r="AX639" s="14" t="s">
        <v>76</v>
      </c>
      <c r="AY639" s="251" t="s">
        <v>139</v>
      </c>
    </row>
    <row r="640" s="13" customFormat="1">
      <c r="A640" s="13"/>
      <c r="B640" s="230"/>
      <c r="C640" s="231"/>
      <c r="D640" s="232" t="s">
        <v>148</v>
      </c>
      <c r="E640" s="233" t="s">
        <v>1</v>
      </c>
      <c r="F640" s="234" t="s">
        <v>1034</v>
      </c>
      <c r="G640" s="231"/>
      <c r="H640" s="233" t="s">
        <v>1</v>
      </c>
      <c r="I640" s="235"/>
      <c r="J640" s="231"/>
      <c r="K640" s="231"/>
      <c r="L640" s="236"/>
      <c r="M640" s="237"/>
      <c r="N640" s="238"/>
      <c r="O640" s="238"/>
      <c r="P640" s="238"/>
      <c r="Q640" s="238"/>
      <c r="R640" s="238"/>
      <c r="S640" s="238"/>
      <c r="T640" s="239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0" t="s">
        <v>148</v>
      </c>
      <c r="AU640" s="240" t="s">
        <v>86</v>
      </c>
      <c r="AV640" s="13" t="s">
        <v>84</v>
      </c>
      <c r="AW640" s="13" t="s">
        <v>32</v>
      </c>
      <c r="AX640" s="13" t="s">
        <v>76</v>
      </c>
      <c r="AY640" s="240" t="s">
        <v>139</v>
      </c>
    </row>
    <row r="641" s="14" customFormat="1">
      <c r="A641" s="14"/>
      <c r="B641" s="241"/>
      <c r="C641" s="242"/>
      <c r="D641" s="232" t="s">
        <v>148</v>
      </c>
      <c r="E641" s="243" t="s">
        <v>1</v>
      </c>
      <c r="F641" s="244" t="s">
        <v>1050</v>
      </c>
      <c r="G641" s="242"/>
      <c r="H641" s="245">
        <v>15.85</v>
      </c>
      <c r="I641" s="246"/>
      <c r="J641" s="242"/>
      <c r="K641" s="242"/>
      <c r="L641" s="247"/>
      <c r="M641" s="248"/>
      <c r="N641" s="249"/>
      <c r="O641" s="249"/>
      <c r="P641" s="249"/>
      <c r="Q641" s="249"/>
      <c r="R641" s="249"/>
      <c r="S641" s="249"/>
      <c r="T641" s="250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1" t="s">
        <v>148</v>
      </c>
      <c r="AU641" s="251" t="s">
        <v>86</v>
      </c>
      <c r="AV641" s="14" t="s">
        <v>86</v>
      </c>
      <c r="AW641" s="14" t="s">
        <v>32</v>
      </c>
      <c r="AX641" s="14" t="s">
        <v>76</v>
      </c>
      <c r="AY641" s="251" t="s">
        <v>139</v>
      </c>
    </row>
    <row r="642" s="14" customFormat="1">
      <c r="A642" s="14"/>
      <c r="B642" s="241"/>
      <c r="C642" s="242"/>
      <c r="D642" s="232" t="s">
        <v>148</v>
      </c>
      <c r="E642" s="243" t="s">
        <v>1</v>
      </c>
      <c r="F642" s="244" t="s">
        <v>1037</v>
      </c>
      <c r="G642" s="242"/>
      <c r="H642" s="245">
        <v>-1.8</v>
      </c>
      <c r="I642" s="246"/>
      <c r="J642" s="242"/>
      <c r="K642" s="242"/>
      <c r="L642" s="247"/>
      <c r="M642" s="248"/>
      <c r="N642" s="249"/>
      <c r="O642" s="249"/>
      <c r="P642" s="249"/>
      <c r="Q642" s="249"/>
      <c r="R642" s="249"/>
      <c r="S642" s="249"/>
      <c r="T642" s="250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1" t="s">
        <v>148</v>
      </c>
      <c r="AU642" s="251" t="s">
        <v>86</v>
      </c>
      <c r="AV642" s="14" t="s">
        <v>86</v>
      </c>
      <c r="AW642" s="14" t="s">
        <v>32</v>
      </c>
      <c r="AX642" s="14" t="s">
        <v>76</v>
      </c>
      <c r="AY642" s="251" t="s">
        <v>139</v>
      </c>
    </row>
    <row r="643" s="13" customFormat="1">
      <c r="A643" s="13"/>
      <c r="B643" s="230"/>
      <c r="C643" s="231"/>
      <c r="D643" s="232" t="s">
        <v>148</v>
      </c>
      <c r="E643" s="233" t="s">
        <v>1</v>
      </c>
      <c r="F643" s="234" t="s">
        <v>1051</v>
      </c>
      <c r="G643" s="231"/>
      <c r="H643" s="233" t="s">
        <v>1</v>
      </c>
      <c r="I643" s="235"/>
      <c r="J643" s="231"/>
      <c r="K643" s="231"/>
      <c r="L643" s="236"/>
      <c r="M643" s="237"/>
      <c r="N643" s="238"/>
      <c r="O643" s="238"/>
      <c r="P643" s="238"/>
      <c r="Q643" s="238"/>
      <c r="R643" s="238"/>
      <c r="S643" s="238"/>
      <c r="T643" s="239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0" t="s">
        <v>148</v>
      </c>
      <c r="AU643" s="240" t="s">
        <v>86</v>
      </c>
      <c r="AV643" s="13" t="s">
        <v>84</v>
      </c>
      <c r="AW643" s="13" t="s">
        <v>32</v>
      </c>
      <c r="AX643" s="13" t="s">
        <v>76</v>
      </c>
      <c r="AY643" s="240" t="s">
        <v>139</v>
      </c>
    </row>
    <row r="644" s="14" customFormat="1">
      <c r="A644" s="14"/>
      <c r="B644" s="241"/>
      <c r="C644" s="242"/>
      <c r="D644" s="232" t="s">
        <v>148</v>
      </c>
      <c r="E644" s="243" t="s">
        <v>1</v>
      </c>
      <c r="F644" s="244" t="s">
        <v>1052</v>
      </c>
      <c r="G644" s="242"/>
      <c r="H644" s="245">
        <v>26.899999999999999</v>
      </c>
      <c r="I644" s="246"/>
      <c r="J644" s="242"/>
      <c r="K644" s="242"/>
      <c r="L644" s="247"/>
      <c r="M644" s="248"/>
      <c r="N644" s="249"/>
      <c r="O644" s="249"/>
      <c r="P644" s="249"/>
      <c r="Q644" s="249"/>
      <c r="R644" s="249"/>
      <c r="S644" s="249"/>
      <c r="T644" s="250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1" t="s">
        <v>148</v>
      </c>
      <c r="AU644" s="251" t="s">
        <v>86</v>
      </c>
      <c r="AV644" s="14" t="s">
        <v>86</v>
      </c>
      <c r="AW644" s="14" t="s">
        <v>32</v>
      </c>
      <c r="AX644" s="14" t="s">
        <v>76</v>
      </c>
      <c r="AY644" s="251" t="s">
        <v>139</v>
      </c>
    </row>
    <row r="645" s="14" customFormat="1">
      <c r="A645" s="14"/>
      <c r="B645" s="241"/>
      <c r="C645" s="242"/>
      <c r="D645" s="232" t="s">
        <v>148</v>
      </c>
      <c r="E645" s="243" t="s">
        <v>1</v>
      </c>
      <c r="F645" s="244" t="s">
        <v>1037</v>
      </c>
      <c r="G645" s="242"/>
      <c r="H645" s="245">
        <v>-1.8</v>
      </c>
      <c r="I645" s="246"/>
      <c r="J645" s="242"/>
      <c r="K645" s="242"/>
      <c r="L645" s="247"/>
      <c r="M645" s="248"/>
      <c r="N645" s="249"/>
      <c r="O645" s="249"/>
      <c r="P645" s="249"/>
      <c r="Q645" s="249"/>
      <c r="R645" s="249"/>
      <c r="S645" s="249"/>
      <c r="T645" s="250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1" t="s">
        <v>148</v>
      </c>
      <c r="AU645" s="251" t="s">
        <v>86</v>
      </c>
      <c r="AV645" s="14" t="s">
        <v>86</v>
      </c>
      <c r="AW645" s="14" t="s">
        <v>32</v>
      </c>
      <c r="AX645" s="14" t="s">
        <v>76</v>
      </c>
      <c r="AY645" s="251" t="s">
        <v>139</v>
      </c>
    </row>
    <row r="646" s="13" customFormat="1">
      <c r="A646" s="13"/>
      <c r="B646" s="230"/>
      <c r="C646" s="231"/>
      <c r="D646" s="232" t="s">
        <v>148</v>
      </c>
      <c r="E646" s="233" t="s">
        <v>1</v>
      </c>
      <c r="F646" s="234" t="s">
        <v>1053</v>
      </c>
      <c r="G646" s="231"/>
      <c r="H646" s="233" t="s">
        <v>1</v>
      </c>
      <c r="I646" s="235"/>
      <c r="J646" s="231"/>
      <c r="K646" s="231"/>
      <c r="L646" s="236"/>
      <c r="M646" s="237"/>
      <c r="N646" s="238"/>
      <c r="O646" s="238"/>
      <c r="P646" s="238"/>
      <c r="Q646" s="238"/>
      <c r="R646" s="238"/>
      <c r="S646" s="238"/>
      <c r="T646" s="239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0" t="s">
        <v>148</v>
      </c>
      <c r="AU646" s="240" t="s">
        <v>86</v>
      </c>
      <c r="AV646" s="13" t="s">
        <v>84</v>
      </c>
      <c r="AW646" s="13" t="s">
        <v>32</v>
      </c>
      <c r="AX646" s="13" t="s">
        <v>76</v>
      </c>
      <c r="AY646" s="240" t="s">
        <v>139</v>
      </c>
    </row>
    <row r="647" s="14" customFormat="1">
      <c r="A647" s="14"/>
      <c r="B647" s="241"/>
      <c r="C647" s="242"/>
      <c r="D647" s="232" t="s">
        <v>148</v>
      </c>
      <c r="E647" s="243" t="s">
        <v>1</v>
      </c>
      <c r="F647" s="244" t="s">
        <v>1054</v>
      </c>
      <c r="G647" s="242"/>
      <c r="H647" s="245">
        <v>41.100000000000001</v>
      </c>
      <c r="I647" s="246"/>
      <c r="J647" s="242"/>
      <c r="K647" s="242"/>
      <c r="L647" s="247"/>
      <c r="M647" s="248"/>
      <c r="N647" s="249"/>
      <c r="O647" s="249"/>
      <c r="P647" s="249"/>
      <c r="Q647" s="249"/>
      <c r="R647" s="249"/>
      <c r="S647" s="249"/>
      <c r="T647" s="250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1" t="s">
        <v>148</v>
      </c>
      <c r="AU647" s="251" t="s">
        <v>86</v>
      </c>
      <c r="AV647" s="14" t="s">
        <v>86</v>
      </c>
      <c r="AW647" s="14" t="s">
        <v>32</v>
      </c>
      <c r="AX647" s="14" t="s">
        <v>76</v>
      </c>
      <c r="AY647" s="251" t="s">
        <v>139</v>
      </c>
    </row>
    <row r="648" s="14" customFormat="1">
      <c r="A648" s="14"/>
      <c r="B648" s="241"/>
      <c r="C648" s="242"/>
      <c r="D648" s="232" t="s">
        <v>148</v>
      </c>
      <c r="E648" s="243" t="s">
        <v>1</v>
      </c>
      <c r="F648" s="244" t="s">
        <v>1055</v>
      </c>
      <c r="G648" s="242"/>
      <c r="H648" s="245">
        <v>-3.7999999999999998</v>
      </c>
      <c r="I648" s="246"/>
      <c r="J648" s="242"/>
      <c r="K648" s="242"/>
      <c r="L648" s="247"/>
      <c r="M648" s="248"/>
      <c r="N648" s="249"/>
      <c r="O648" s="249"/>
      <c r="P648" s="249"/>
      <c r="Q648" s="249"/>
      <c r="R648" s="249"/>
      <c r="S648" s="249"/>
      <c r="T648" s="250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1" t="s">
        <v>148</v>
      </c>
      <c r="AU648" s="251" t="s">
        <v>86</v>
      </c>
      <c r="AV648" s="14" t="s">
        <v>86</v>
      </c>
      <c r="AW648" s="14" t="s">
        <v>32</v>
      </c>
      <c r="AX648" s="14" t="s">
        <v>76</v>
      </c>
      <c r="AY648" s="251" t="s">
        <v>139</v>
      </c>
    </row>
    <row r="649" s="13" customFormat="1">
      <c r="A649" s="13"/>
      <c r="B649" s="230"/>
      <c r="C649" s="231"/>
      <c r="D649" s="232" t="s">
        <v>148</v>
      </c>
      <c r="E649" s="233" t="s">
        <v>1</v>
      </c>
      <c r="F649" s="234" t="s">
        <v>694</v>
      </c>
      <c r="G649" s="231"/>
      <c r="H649" s="233" t="s">
        <v>1</v>
      </c>
      <c r="I649" s="235"/>
      <c r="J649" s="231"/>
      <c r="K649" s="231"/>
      <c r="L649" s="236"/>
      <c r="M649" s="237"/>
      <c r="N649" s="238"/>
      <c r="O649" s="238"/>
      <c r="P649" s="238"/>
      <c r="Q649" s="238"/>
      <c r="R649" s="238"/>
      <c r="S649" s="238"/>
      <c r="T649" s="239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0" t="s">
        <v>148</v>
      </c>
      <c r="AU649" s="240" t="s">
        <v>86</v>
      </c>
      <c r="AV649" s="13" t="s">
        <v>84</v>
      </c>
      <c r="AW649" s="13" t="s">
        <v>32</v>
      </c>
      <c r="AX649" s="13" t="s">
        <v>76</v>
      </c>
      <c r="AY649" s="240" t="s">
        <v>139</v>
      </c>
    </row>
    <row r="650" s="14" customFormat="1">
      <c r="A650" s="14"/>
      <c r="B650" s="241"/>
      <c r="C650" s="242"/>
      <c r="D650" s="232" t="s">
        <v>148</v>
      </c>
      <c r="E650" s="243" t="s">
        <v>1</v>
      </c>
      <c r="F650" s="244" t="s">
        <v>1056</v>
      </c>
      <c r="G650" s="242"/>
      <c r="H650" s="245">
        <v>16.699999999999999</v>
      </c>
      <c r="I650" s="246"/>
      <c r="J650" s="242"/>
      <c r="K650" s="242"/>
      <c r="L650" s="247"/>
      <c r="M650" s="248"/>
      <c r="N650" s="249"/>
      <c r="O650" s="249"/>
      <c r="P650" s="249"/>
      <c r="Q650" s="249"/>
      <c r="R650" s="249"/>
      <c r="S650" s="249"/>
      <c r="T650" s="250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1" t="s">
        <v>148</v>
      </c>
      <c r="AU650" s="251" t="s">
        <v>86</v>
      </c>
      <c r="AV650" s="14" t="s">
        <v>86</v>
      </c>
      <c r="AW650" s="14" t="s">
        <v>32</v>
      </c>
      <c r="AX650" s="14" t="s">
        <v>76</v>
      </c>
      <c r="AY650" s="251" t="s">
        <v>139</v>
      </c>
    </row>
    <row r="651" s="14" customFormat="1">
      <c r="A651" s="14"/>
      <c r="B651" s="241"/>
      <c r="C651" s="242"/>
      <c r="D651" s="232" t="s">
        <v>148</v>
      </c>
      <c r="E651" s="243" t="s">
        <v>1</v>
      </c>
      <c r="F651" s="244" t="s">
        <v>1033</v>
      </c>
      <c r="G651" s="242"/>
      <c r="H651" s="245">
        <v>-0.80000000000000004</v>
      </c>
      <c r="I651" s="246"/>
      <c r="J651" s="242"/>
      <c r="K651" s="242"/>
      <c r="L651" s="247"/>
      <c r="M651" s="248"/>
      <c r="N651" s="249"/>
      <c r="O651" s="249"/>
      <c r="P651" s="249"/>
      <c r="Q651" s="249"/>
      <c r="R651" s="249"/>
      <c r="S651" s="249"/>
      <c r="T651" s="250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1" t="s">
        <v>148</v>
      </c>
      <c r="AU651" s="251" t="s">
        <v>86</v>
      </c>
      <c r="AV651" s="14" t="s">
        <v>86</v>
      </c>
      <c r="AW651" s="14" t="s">
        <v>32</v>
      </c>
      <c r="AX651" s="14" t="s">
        <v>76</v>
      </c>
      <c r="AY651" s="251" t="s">
        <v>139</v>
      </c>
    </row>
    <row r="652" s="13" customFormat="1">
      <c r="A652" s="13"/>
      <c r="B652" s="230"/>
      <c r="C652" s="231"/>
      <c r="D652" s="232" t="s">
        <v>148</v>
      </c>
      <c r="E652" s="233" t="s">
        <v>1</v>
      </c>
      <c r="F652" s="234" t="s">
        <v>345</v>
      </c>
      <c r="G652" s="231"/>
      <c r="H652" s="233" t="s">
        <v>1</v>
      </c>
      <c r="I652" s="235"/>
      <c r="J652" s="231"/>
      <c r="K652" s="231"/>
      <c r="L652" s="236"/>
      <c r="M652" s="237"/>
      <c r="N652" s="238"/>
      <c r="O652" s="238"/>
      <c r="P652" s="238"/>
      <c r="Q652" s="238"/>
      <c r="R652" s="238"/>
      <c r="S652" s="238"/>
      <c r="T652" s="239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0" t="s">
        <v>148</v>
      </c>
      <c r="AU652" s="240" t="s">
        <v>86</v>
      </c>
      <c r="AV652" s="13" t="s">
        <v>84</v>
      </c>
      <c r="AW652" s="13" t="s">
        <v>32</v>
      </c>
      <c r="AX652" s="13" t="s">
        <v>76</v>
      </c>
      <c r="AY652" s="240" t="s">
        <v>139</v>
      </c>
    </row>
    <row r="653" s="14" customFormat="1">
      <c r="A653" s="14"/>
      <c r="B653" s="241"/>
      <c r="C653" s="242"/>
      <c r="D653" s="232" t="s">
        <v>148</v>
      </c>
      <c r="E653" s="243" t="s">
        <v>1</v>
      </c>
      <c r="F653" s="244" t="s">
        <v>1057</v>
      </c>
      <c r="G653" s="242"/>
      <c r="H653" s="245">
        <v>17</v>
      </c>
      <c r="I653" s="246"/>
      <c r="J653" s="242"/>
      <c r="K653" s="242"/>
      <c r="L653" s="247"/>
      <c r="M653" s="248"/>
      <c r="N653" s="249"/>
      <c r="O653" s="249"/>
      <c r="P653" s="249"/>
      <c r="Q653" s="249"/>
      <c r="R653" s="249"/>
      <c r="S653" s="249"/>
      <c r="T653" s="250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1" t="s">
        <v>148</v>
      </c>
      <c r="AU653" s="251" t="s">
        <v>86</v>
      </c>
      <c r="AV653" s="14" t="s">
        <v>86</v>
      </c>
      <c r="AW653" s="14" t="s">
        <v>32</v>
      </c>
      <c r="AX653" s="14" t="s">
        <v>76</v>
      </c>
      <c r="AY653" s="251" t="s">
        <v>139</v>
      </c>
    </row>
    <row r="654" s="14" customFormat="1">
      <c r="A654" s="14"/>
      <c r="B654" s="241"/>
      <c r="C654" s="242"/>
      <c r="D654" s="232" t="s">
        <v>148</v>
      </c>
      <c r="E654" s="243" t="s">
        <v>1</v>
      </c>
      <c r="F654" s="244" t="s">
        <v>1033</v>
      </c>
      <c r="G654" s="242"/>
      <c r="H654" s="245">
        <v>-0.80000000000000004</v>
      </c>
      <c r="I654" s="246"/>
      <c r="J654" s="242"/>
      <c r="K654" s="242"/>
      <c r="L654" s="247"/>
      <c r="M654" s="248"/>
      <c r="N654" s="249"/>
      <c r="O654" s="249"/>
      <c r="P654" s="249"/>
      <c r="Q654" s="249"/>
      <c r="R654" s="249"/>
      <c r="S654" s="249"/>
      <c r="T654" s="250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1" t="s">
        <v>148</v>
      </c>
      <c r="AU654" s="251" t="s">
        <v>86</v>
      </c>
      <c r="AV654" s="14" t="s">
        <v>86</v>
      </c>
      <c r="AW654" s="14" t="s">
        <v>32</v>
      </c>
      <c r="AX654" s="14" t="s">
        <v>76</v>
      </c>
      <c r="AY654" s="251" t="s">
        <v>139</v>
      </c>
    </row>
    <row r="655" s="13" customFormat="1">
      <c r="A655" s="13"/>
      <c r="B655" s="230"/>
      <c r="C655" s="231"/>
      <c r="D655" s="232" t="s">
        <v>148</v>
      </c>
      <c r="E655" s="233" t="s">
        <v>1</v>
      </c>
      <c r="F655" s="234" t="s">
        <v>641</v>
      </c>
      <c r="G655" s="231"/>
      <c r="H655" s="233" t="s">
        <v>1</v>
      </c>
      <c r="I655" s="235"/>
      <c r="J655" s="231"/>
      <c r="K655" s="231"/>
      <c r="L655" s="236"/>
      <c r="M655" s="237"/>
      <c r="N655" s="238"/>
      <c r="O655" s="238"/>
      <c r="P655" s="238"/>
      <c r="Q655" s="238"/>
      <c r="R655" s="238"/>
      <c r="S655" s="238"/>
      <c r="T655" s="239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0" t="s">
        <v>148</v>
      </c>
      <c r="AU655" s="240" t="s">
        <v>86</v>
      </c>
      <c r="AV655" s="13" t="s">
        <v>84</v>
      </c>
      <c r="AW655" s="13" t="s">
        <v>32</v>
      </c>
      <c r="AX655" s="13" t="s">
        <v>76</v>
      </c>
      <c r="AY655" s="240" t="s">
        <v>139</v>
      </c>
    </row>
    <row r="656" s="14" customFormat="1">
      <c r="A656" s="14"/>
      <c r="B656" s="241"/>
      <c r="C656" s="242"/>
      <c r="D656" s="232" t="s">
        <v>148</v>
      </c>
      <c r="E656" s="243" t="s">
        <v>1</v>
      </c>
      <c r="F656" s="244" t="s">
        <v>1058</v>
      </c>
      <c r="G656" s="242"/>
      <c r="H656" s="245">
        <v>6</v>
      </c>
      <c r="I656" s="246"/>
      <c r="J656" s="242"/>
      <c r="K656" s="242"/>
      <c r="L656" s="247"/>
      <c r="M656" s="248"/>
      <c r="N656" s="249"/>
      <c r="O656" s="249"/>
      <c r="P656" s="249"/>
      <c r="Q656" s="249"/>
      <c r="R656" s="249"/>
      <c r="S656" s="249"/>
      <c r="T656" s="250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1" t="s">
        <v>148</v>
      </c>
      <c r="AU656" s="251" t="s">
        <v>86</v>
      </c>
      <c r="AV656" s="14" t="s">
        <v>86</v>
      </c>
      <c r="AW656" s="14" t="s">
        <v>32</v>
      </c>
      <c r="AX656" s="14" t="s">
        <v>76</v>
      </c>
      <c r="AY656" s="251" t="s">
        <v>139</v>
      </c>
    </row>
    <row r="657" s="14" customFormat="1">
      <c r="A657" s="14"/>
      <c r="B657" s="241"/>
      <c r="C657" s="242"/>
      <c r="D657" s="232" t="s">
        <v>148</v>
      </c>
      <c r="E657" s="243" t="s">
        <v>1</v>
      </c>
      <c r="F657" s="244" t="s">
        <v>1059</v>
      </c>
      <c r="G657" s="242"/>
      <c r="H657" s="245">
        <v>-0.90000000000000002</v>
      </c>
      <c r="I657" s="246"/>
      <c r="J657" s="242"/>
      <c r="K657" s="242"/>
      <c r="L657" s="247"/>
      <c r="M657" s="248"/>
      <c r="N657" s="249"/>
      <c r="O657" s="249"/>
      <c r="P657" s="249"/>
      <c r="Q657" s="249"/>
      <c r="R657" s="249"/>
      <c r="S657" s="249"/>
      <c r="T657" s="250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1" t="s">
        <v>148</v>
      </c>
      <c r="AU657" s="251" t="s">
        <v>86</v>
      </c>
      <c r="AV657" s="14" t="s">
        <v>86</v>
      </c>
      <c r="AW657" s="14" t="s">
        <v>32</v>
      </c>
      <c r="AX657" s="14" t="s">
        <v>76</v>
      </c>
      <c r="AY657" s="251" t="s">
        <v>139</v>
      </c>
    </row>
    <row r="658" s="15" customFormat="1">
      <c r="A658" s="15"/>
      <c r="B658" s="252"/>
      <c r="C658" s="253"/>
      <c r="D658" s="232" t="s">
        <v>148</v>
      </c>
      <c r="E658" s="254" t="s">
        <v>1</v>
      </c>
      <c r="F658" s="255" t="s">
        <v>153</v>
      </c>
      <c r="G658" s="253"/>
      <c r="H658" s="256">
        <v>146.95000000000002</v>
      </c>
      <c r="I658" s="257"/>
      <c r="J658" s="253"/>
      <c r="K658" s="253"/>
      <c r="L658" s="258"/>
      <c r="M658" s="259"/>
      <c r="N658" s="260"/>
      <c r="O658" s="260"/>
      <c r="P658" s="260"/>
      <c r="Q658" s="260"/>
      <c r="R658" s="260"/>
      <c r="S658" s="260"/>
      <c r="T658" s="261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62" t="s">
        <v>148</v>
      </c>
      <c r="AU658" s="262" t="s">
        <v>86</v>
      </c>
      <c r="AV658" s="15" t="s">
        <v>146</v>
      </c>
      <c r="AW658" s="15" t="s">
        <v>32</v>
      </c>
      <c r="AX658" s="15" t="s">
        <v>84</v>
      </c>
      <c r="AY658" s="262" t="s">
        <v>139</v>
      </c>
    </row>
    <row r="659" s="2" customFormat="1" ht="16.5" customHeight="1">
      <c r="A659" s="39"/>
      <c r="B659" s="40"/>
      <c r="C659" s="274" t="s">
        <v>1060</v>
      </c>
      <c r="D659" s="274" t="s">
        <v>283</v>
      </c>
      <c r="E659" s="275" t="s">
        <v>1061</v>
      </c>
      <c r="F659" s="276" t="s">
        <v>1062</v>
      </c>
      <c r="G659" s="277" t="s">
        <v>238</v>
      </c>
      <c r="H659" s="278">
        <v>149.88900000000001</v>
      </c>
      <c r="I659" s="279"/>
      <c r="J659" s="280">
        <f>ROUND(I659*H659,2)</f>
        <v>0</v>
      </c>
      <c r="K659" s="281"/>
      <c r="L659" s="282"/>
      <c r="M659" s="283" t="s">
        <v>1</v>
      </c>
      <c r="N659" s="284" t="s">
        <v>41</v>
      </c>
      <c r="O659" s="92"/>
      <c r="P659" s="226">
        <f>O659*H659</f>
        <v>0</v>
      </c>
      <c r="Q659" s="226">
        <v>0.00022000000000000001</v>
      </c>
      <c r="R659" s="226">
        <f>Q659*H659</f>
        <v>0.032975580000000004</v>
      </c>
      <c r="S659" s="226">
        <v>0</v>
      </c>
      <c r="T659" s="227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28" t="s">
        <v>351</v>
      </c>
      <c r="AT659" s="228" t="s">
        <v>283</v>
      </c>
      <c r="AU659" s="228" t="s">
        <v>86</v>
      </c>
      <c r="AY659" s="18" t="s">
        <v>139</v>
      </c>
      <c r="BE659" s="229">
        <f>IF(N659="základní",J659,0)</f>
        <v>0</v>
      </c>
      <c r="BF659" s="229">
        <f>IF(N659="snížená",J659,0)</f>
        <v>0</v>
      </c>
      <c r="BG659" s="229">
        <f>IF(N659="zákl. přenesená",J659,0)</f>
        <v>0</v>
      </c>
      <c r="BH659" s="229">
        <f>IF(N659="sníž. přenesená",J659,0)</f>
        <v>0</v>
      </c>
      <c r="BI659" s="229">
        <f>IF(N659="nulová",J659,0)</f>
        <v>0</v>
      </c>
      <c r="BJ659" s="18" t="s">
        <v>84</v>
      </c>
      <c r="BK659" s="229">
        <f>ROUND(I659*H659,2)</f>
        <v>0</v>
      </c>
      <c r="BL659" s="18" t="s">
        <v>259</v>
      </c>
      <c r="BM659" s="228" t="s">
        <v>1063</v>
      </c>
    </row>
    <row r="660" s="14" customFormat="1">
      <c r="A660" s="14"/>
      <c r="B660" s="241"/>
      <c r="C660" s="242"/>
      <c r="D660" s="232" t="s">
        <v>148</v>
      </c>
      <c r="E660" s="242"/>
      <c r="F660" s="244" t="s">
        <v>1064</v>
      </c>
      <c r="G660" s="242"/>
      <c r="H660" s="245">
        <v>149.88900000000001</v>
      </c>
      <c r="I660" s="246"/>
      <c r="J660" s="242"/>
      <c r="K660" s="242"/>
      <c r="L660" s="247"/>
      <c r="M660" s="248"/>
      <c r="N660" s="249"/>
      <c r="O660" s="249"/>
      <c r="P660" s="249"/>
      <c r="Q660" s="249"/>
      <c r="R660" s="249"/>
      <c r="S660" s="249"/>
      <c r="T660" s="250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1" t="s">
        <v>148</v>
      </c>
      <c r="AU660" s="251" t="s">
        <v>86</v>
      </c>
      <c r="AV660" s="14" t="s">
        <v>86</v>
      </c>
      <c r="AW660" s="14" t="s">
        <v>4</v>
      </c>
      <c r="AX660" s="14" t="s">
        <v>84</v>
      </c>
      <c r="AY660" s="251" t="s">
        <v>139</v>
      </c>
    </row>
    <row r="661" s="2" customFormat="1" ht="16.5" customHeight="1">
      <c r="A661" s="39"/>
      <c r="B661" s="40"/>
      <c r="C661" s="216" t="s">
        <v>1065</v>
      </c>
      <c r="D661" s="216" t="s">
        <v>142</v>
      </c>
      <c r="E661" s="217" t="s">
        <v>1066</v>
      </c>
      <c r="F661" s="218" t="s">
        <v>1067</v>
      </c>
      <c r="G661" s="219" t="s">
        <v>238</v>
      </c>
      <c r="H661" s="220">
        <v>10.300000000000001</v>
      </c>
      <c r="I661" s="221"/>
      <c r="J661" s="222">
        <f>ROUND(I661*H661,2)</f>
        <v>0</v>
      </c>
      <c r="K661" s="223"/>
      <c r="L661" s="45"/>
      <c r="M661" s="224" t="s">
        <v>1</v>
      </c>
      <c r="N661" s="225" t="s">
        <v>41</v>
      </c>
      <c r="O661" s="92"/>
      <c r="P661" s="226">
        <f>O661*H661</f>
        <v>0</v>
      </c>
      <c r="Q661" s="226">
        <v>0</v>
      </c>
      <c r="R661" s="226">
        <f>Q661*H661</f>
        <v>0</v>
      </c>
      <c r="S661" s="226">
        <v>0</v>
      </c>
      <c r="T661" s="227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28" t="s">
        <v>259</v>
      </c>
      <c r="AT661" s="228" t="s">
        <v>142</v>
      </c>
      <c r="AU661" s="228" t="s">
        <v>86</v>
      </c>
      <c r="AY661" s="18" t="s">
        <v>139</v>
      </c>
      <c r="BE661" s="229">
        <f>IF(N661="základní",J661,0)</f>
        <v>0</v>
      </c>
      <c r="BF661" s="229">
        <f>IF(N661="snížená",J661,0)</f>
        <v>0</v>
      </c>
      <c r="BG661" s="229">
        <f>IF(N661="zákl. přenesená",J661,0)</f>
        <v>0</v>
      </c>
      <c r="BH661" s="229">
        <f>IF(N661="sníž. přenesená",J661,0)</f>
        <v>0</v>
      </c>
      <c r="BI661" s="229">
        <f>IF(N661="nulová",J661,0)</f>
        <v>0</v>
      </c>
      <c r="BJ661" s="18" t="s">
        <v>84</v>
      </c>
      <c r="BK661" s="229">
        <f>ROUND(I661*H661,2)</f>
        <v>0</v>
      </c>
      <c r="BL661" s="18" t="s">
        <v>259</v>
      </c>
      <c r="BM661" s="228" t="s">
        <v>1068</v>
      </c>
    </row>
    <row r="662" s="14" customFormat="1">
      <c r="A662" s="14"/>
      <c r="B662" s="241"/>
      <c r="C662" s="242"/>
      <c r="D662" s="232" t="s">
        <v>148</v>
      </c>
      <c r="E662" s="243" t="s">
        <v>1</v>
      </c>
      <c r="F662" s="244" t="s">
        <v>1069</v>
      </c>
      <c r="G662" s="242"/>
      <c r="H662" s="245">
        <v>10.300000000000001</v>
      </c>
      <c r="I662" s="246"/>
      <c r="J662" s="242"/>
      <c r="K662" s="242"/>
      <c r="L662" s="247"/>
      <c r="M662" s="248"/>
      <c r="N662" s="249"/>
      <c r="O662" s="249"/>
      <c r="P662" s="249"/>
      <c r="Q662" s="249"/>
      <c r="R662" s="249"/>
      <c r="S662" s="249"/>
      <c r="T662" s="250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1" t="s">
        <v>148</v>
      </c>
      <c r="AU662" s="251" t="s">
        <v>86</v>
      </c>
      <c r="AV662" s="14" t="s">
        <v>86</v>
      </c>
      <c r="AW662" s="14" t="s">
        <v>32</v>
      </c>
      <c r="AX662" s="14" t="s">
        <v>84</v>
      </c>
      <c r="AY662" s="251" t="s">
        <v>139</v>
      </c>
    </row>
    <row r="663" s="2" customFormat="1" ht="16.5" customHeight="1">
      <c r="A663" s="39"/>
      <c r="B663" s="40"/>
      <c r="C663" s="274" t="s">
        <v>1070</v>
      </c>
      <c r="D663" s="274" t="s">
        <v>283</v>
      </c>
      <c r="E663" s="275" t="s">
        <v>1071</v>
      </c>
      <c r="F663" s="276" t="s">
        <v>1072</v>
      </c>
      <c r="G663" s="277" t="s">
        <v>238</v>
      </c>
      <c r="H663" s="278">
        <v>10.506</v>
      </c>
      <c r="I663" s="279"/>
      <c r="J663" s="280">
        <f>ROUND(I663*H663,2)</f>
        <v>0</v>
      </c>
      <c r="K663" s="281"/>
      <c r="L663" s="282"/>
      <c r="M663" s="283" t="s">
        <v>1</v>
      </c>
      <c r="N663" s="284" t="s">
        <v>41</v>
      </c>
      <c r="O663" s="92"/>
      <c r="P663" s="226">
        <f>O663*H663</f>
        <v>0</v>
      </c>
      <c r="Q663" s="226">
        <v>0.00017000000000000001</v>
      </c>
      <c r="R663" s="226">
        <f>Q663*H663</f>
        <v>0.0017860200000000001</v>
      </c>
      <c r="S663" s="226">
        <v>0</v>
      </c>
      <c r="T663" s="227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28" t="s">
        <v>351</v>
      </c>
      <c r="AT663" s="228" t="s">
        <v>283</v>
      </c>
      <c r="AU663" s="228" t="s">
        <v>86</v>
      </c>
      <c r="AY663" s="18" t="s">
        <v>139</v>
      </c>
      <c r="BE663" s="229">
        <f>IF(N663="základní",J663,0)</f>
        <v>0</v>
      </c>
      <c r="BF663" s="229">
        <f>IF(N663="snížená",J663,0)</f>
        <v>0</v>
      </c>
      <c r="BG663" s="229">
        <f>IF(N663="zákl. přenesená",J663,0)</f>
        <v>0</v>
      </c>
      <c r="BH663" s="229">
        <f>IF(N663="sníž. přenesená",J663,0)</f>
        <v>0</v>
      </c>
      <c r="BI663" s="229">
        <f>IF(N663="nulová",J663,0)</f>
        <v>0</v>
      </c>
      <c r="BJ663" s="18" t="s">
        <v>84</v>
      </c>
      <c r="BK663" s="229">
        <f>ROUND(I663*H663,2)</f>
        <v>0</v>
      </c>
      <c r="BL663" s="18" t="s">
        <v>259</v>
      </c>
      <c r="BM663" s="228" t="s">
        <v>1073</v>
      </c>
    </row>
    <row r="664" s="14" customFormat="1">
      <c r="A664" s="14"/>
      <c r="B664" s="241"/>
      <c r="C664" s="242"/>
      <c r="D664" s="232" t="s">
        <v>148</v>
      </c>
      <c r="E664" s="242"/>
      <c r="F664" s="244" t="s">
        <v>1074</v>
      </c>
      <c r="G664" s="242"/>
      <c r="H664" s="245">
        <v>10.506</v>
      </c>
      <c r="I664" s="246"/>
      <c r="J664" s="242"/>
      <c r="K664" s="242"/>
      <c r="L664" s="247"/>
      <c r="M664" s="248"/>
      <c r="N664" s="249"/>
      <c r="O664" s="249"/>
      <c r="P664" s="249"/>
      <c r="Q664" s="249"/>
      <c r="R664" s="249"/>
      <c r="S664" s="249"/>
      <c r="T664" s="250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1" t="s">
        <v>148</v>
      </c>
      <c r="AU664" s="251" t="s">
        <v>86</v>
      </c>
      <c r="AV664" s="14" t="s">
        <v>86</v>
      </c>
      <c r="AW664" s="14" t="s">
        <v>4</v>
      </c>
      <c r="AX664" s="14" t="s">
        <v>84</v>
      </c>
      <c r="AY664" s="251" t="s">
        <v>139</v>
      </c>
    </row>
    <row r="665" s="2" customFormat="1" ht="24.15" customHeight="1">
      <c r="A665" s="39"/>
      <c r="B665" s="40"/>
      <c r="C665" s="216" t="s">
        <v>1075</v>
      </c>
      <c r="D665" s="216" t="s">
        <v>142</v>
      </c>
      <c r="E665" s="217" t="s">
        <v>1076</v>
      </c>
      <c r="F665" s="218" t="s">
        <v>1077</v>
      </c>
      <c r="G665" s="219" t="s">
        <v>165</v>
      </c>
      <c r="H665" s="220">
        <v>206.5</v>
      </c>
      <c r="I665" s="221"/>
      <c r="J665" s="222">
        <f>ROUND(I665*H665,2)</f>
        <v>0</v>
      </c>
      <c r="K665" s="223"/>
      <c r="L665" s="45"/>
      <c r="M665" s="224" t="s">
        <v>1</v>
      </c>
      <c r="N665" s="225" t="s">
        <v>41</v>
      </c>
      <c r="O665" s="92"/>
      <c r="P665" s="226">
        <f>O665*H665</f>
        <v>0</v>
      </c>
      <c r="Q665" s="226">
        <v>0</v>
      </c>
      <c r="R665" s="226">
        <f>Q665*H665</f>
        <v>0</v>
      </c>
      <c r="S665" s="226">
        <v>0</v>
      </c>
      <c r="T665" s="227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28" t="s">
        <v>259</v>
      </c>
      <c r="AT665" s="228" t="s">
        <v>142</v>
      </c>
      <c r="AU665" s="228" t="s">
        <v>86</v>
      </c>
      <c r="AY665" s="18" t="s">
        <v>139</v>
      </c>
      <c r="BE665" s="229">
        <f>IF(N665="základní",J665,0)</f>
        <v>0</v>
      </c>
      <c r="BF665" s="229">
        <f>IF(N665="snížená",J665,0)</f>
        <v>0</v>
      </c>
      <c r="BG665" s="229">
        <f>IF(N665="zákl. přenesená",J665,0)</f>
        <v>0</v>
      </c>
      <c r="BH665" s="229">
        <f>IF(N665="sníž. přenesená",J665,0)</f>
        <v>0</v>
      </c>
      <c r="BI665" s="229">
        <f>IF(N665="nulová",J665,0)</f>
        <v>0</v>
      </c>
      <c r="BJ665" s="18" t="s">
        <v>84</v>
      </c>
      <c r="BK665" s="229">
        <f>ROUND(I665*H665,2)</f>
        <v>0</v>
      </c>
      <c r="BL665" s="18" t="s">
        <v>259</v>
      </c>
      <c r="BM665" s="228" t="s">
        <v>1078</v>
      </c>
    </row>
    <row r="666" s="2" customFormat="1" ht="24.15" customHeight="1">
      <c r="A666" s="39"/>
      <c r="B666" s="40"/>
      <c r="C666" s="216" t="s">
        <v>1079</v>
      </c>
      <c r="D666" s="216" t="s">
        <v>142</v>
      </c>
      <c r="E666" s="217" t="s">
        <v>1080</v>
      </c>
      <c r="F666" s="218" t="s">
        <v>1081</v>
      </c>
      <c r="G666" s="219" t="s">
        <v>156</v>
      </c>
      <c r="H666" s="220">
        <v>1.8460000000000001</v>
      </c>
      <c r="I666" s="221"/>
      <c r="J666" s="222">
        <f>ROUND(I666*H666,2)</f>
        <v>0</v>
      </c>
      <c r="K666" s="223"/>
      <c r="L666" s="45"/>
      <c r="M666" s="224" t="s">
        <v>1</v>
      </c>
      <c r="N666" s="225" t="s">
        <v>41</v>
      </c>
      <c r="O666" s="92"/>
      <c r="P666" s="226">
        <f>O666*H666</f>
        <v>0</v>
      </c>
      <c r="Q666" s="226">
        <v>0</v>
      </c>
      <c r="R666" s="226">
        <f>Q666*H666</f>
        <v>0</v>
      </c>
      <c r="S666" s="226">
        <v>0</v>
      </c>
      <c r="T666" s="227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28" t="s">
        <v>259</v>
      </c>
      <c r="AT666" s="228" t="s">
        <v>142</v>
      </c>
      <c r="AU666" s="228" t="s">
        <v>86</v>
      </c>
      <c r="AY666" s="18" t="s">
        <v>139</v>
      </c>
      <c r="BE666" s="229">
        <f>IF(N666="základní",J666,0)</f>
        <v>0</v>
      </c>
      <c r="BF666" s="229">
        <f>IF(N666="snížená",J666,0)</f>
        <v>0</v>
      </c>
      <c r="BG666" s="229">
        <f>IF(N666="zákl. přenesená",J666,0)</f>
        <v>0</v>
      </c>
      <c r="BH666" s="229">
        <f>IF(N666="sníž. přenesená",J666,0)</f>
        <v>0</v>
      </c>
      <c r="BI666" s="229">
        <f>IF(N666="nulová",J666,0)</f>
        <v>0</v>
      </c>
      <c r="BJ666" s="18" t="s">
        <v>84</v>
      </c>
      <c r="BK666" s="229">
        <f>ROUND(I666*H666,2)</f>
        <v>0</v>
      </c>
      <c r="BL666" s="18" t="s">
        <v>259</v>
      </c>
      <c r="BM666" s="228" t="s">
        <v>1082</v>
      </c>
    </row>
    <row r="667" s="12" customFormat="1" ht="22.8" customHeight="1">
      <c r="A667" s="12"/>
      <c r="B667" s="200"/>
      <c r="C667" s="201"/>
      <c r="D667" s="202" t="s">
        <v>75</v>
      </c>
      <c r="E667" s="214" t="s">
        <v>1083</v>
      </c>
      <c r="F667" s="214" t="s">
        <v>1084</v>
      </c>
      <c r="G667" s="201"/>
      <c r="H667" s="201"/>
      <c r="I667" s="204"/>
      <c r="J667" s="215">
        <f>BK667</f>
        <v>0</v>
      </c>
      <c r="K667" s="201"/>
      <c r="L667" s="206"/>
      <c r="M667" s="207"/>
      <c r="N667" s="208"/>
      <c r="O667" s="208"/>
      <c r="P667" s="209">
        <f>SUM(P668:P724)</f>
        <v>0</v>
      </c>
      <c r="Q667" s="208"/>
      <c r="R667" s="209">
        <f>SUM(R668:R724)</f>
        <v>1.3138444099999997</v>
      </c>
      <c r="S667" s="208"/>
      <c r="T667" s="210">
        <f>SUM(T668:T724)</f>
        <v>0</v>
      </c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R667" s="211" t="s">
        <v>86</v>
      </c>
      <c r="AT667" s="212" t="s">
        <v>75</v>
      </c>
      <c r="AU667" s="212" t="s">
        <v>84</v>
      </c>
      <c r="AY667" s="211" t="s">
        <v>139</v>
      </c>
      <c r="BK667" s="213">
        <f>SUM(BK668:BK724)</f>
        <v>0</v>
      </c>
    </row>
    <row r="668" s="2" customFormat="1" ht="16.5" customHeight="1">
      <c r="A668" s="39"/>
      <c r="B668" s="40"/>
      <c r="C668" s="216" t="s">
        <v>1085</v>
      </c>
      <c r="D668" s="216" t="s">
        <v>142</v>
      </c>
      <c r="E668" s="217" t="s">
        <v>1086</v>
      </c>
      <c r="F668" s="218" t="s">
        <v>1087</v>
      </c>
      <c r="G668" s="219" t="s">
        <v>165</v>
      </c>
      <c r="H668" s="220">
        <v>53.869</v>
      </c>
      <c r="I668" s="221"/>
      <c r="J668" s="222">
        <f>ROUND(I668*H668,2)</f>
        <v>0</v>
      </c>
      <c r="K668" s="223"/>
      <c r="L668" s="45"/>
      <c r="M668" s="224" t="s">
        <v>1</v>
      </c>
      <c r="N668" s="225" t="s">
        <v>41</v>
      </c>
      <c r="O668" s="92"/>
      <c r="P668" s="226">
        <f>O668*H668</f>
        <v>0</v>
      </c>
      <c r="Q668" s="226">
        <v>0.00029999999999999997</v>
      </c>
      <c r="R668" s="226">
        <f>Q668*H668</f>
        <v>0.0161607</v>
      </c>
      <c r="S668" s="226">
        <v>0</v>
      </c>
      <c r="T668" s="227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28" t="s">
        <v>259</v>
      </c>
      <c r="AT668" s="228" t="s">
        <v>142</v>
      </c>
      <c r="AU668" s="228" t="s">
        <v>86</v>
      </c>
      <c r="AY668" s="18" t="s">
        <v>139</v>
      </c>
      <c r="BE668" s="229">
        <f>IF(N668="základní",J668,0)</f>
        <v>0</v>
      </c>
      <c r="BF668" s="229">
        <f>IF(N668="snížená",J668,0)</f>
        <v>0</v>
      </c>
      <c r="BG668" s="229">
        <f>IF(N668="zákl. přenesená",J668,0)</f>
        <v>0</v>
      </c>
      <c r="BH668" s="229">
        <f>IF(N668="sníž. přenesená",J668,0)</f>
        <v>0</v>
      </c>
      <c r="BI668" s="229">
        <f>IF(N668="nulová",J668,0)</f>
        <v>0</v>
      </c>
      <c r="BJ668" s="18" t="s">
        <v>84</v>
      </c>
      <c r="BK668" s="229">
        <f>ROUND(I668*H668,2)</f>
        <v>0</v>
      </c>
      <c r="BL668" s="18" t="s">
        <v>259</v>
      </c>
      <c r="BM668" s="228" t="s">
        <v>1088</v>
      </c>
    </row>
    <row r="669" s="2" customFormat="1" ht="33" customHeight="1">
      <c r="A669" s="39"/>
      <c r="B669" s="40"/>
      <c r="C669" s="216" t="s">
        <v>1089</v>
      </c>
      <c r="D669" s="216" t="s">
        <v>142</v>
      </c>
      <c r="E669" s="217" t="s">
        <v>1090</v>
      </c>
      <c r="F669" s="218" t="s">
        <v>1091</v>
      </c>
      <c r="G669" s="219" t="s">
        <v>165</v>
      </c>
      <c r="H669" s="220">
        <v>53.869</v>
      </c>
      <c r="I669" s="221"/>
      <c r="J669" s="222">
        <f>ROUND(I669*H669,2)</f>
        <v>0</v>
      </c>
      <c r="K669" s="223"/>
      <c r="L669" s="45"/>
      <c r="M669" s="224" t="s">
        <v>1</v>
      </c>
      <c r="N669" s="225" t="s">
        <v>41</v>
      </c>
      <c r="O669" s="92"/>
      <c r="P669" s="226">
        <f>O669*H669</f>
        <v>0</v>
      </c>
      <c r="Q669" s="226">
        <v>0.0053499999999999997</v>
      </c>
      <c r="R669" s="226">
        <f>Q669*H669</f>
        <v>0.28819914999999996</v>
      </c>
      <c r="S669" s="226">
        <v>0</v>
      </c>
      <c r="T669" s="227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28" t="s">
        <v>259</v>
      </c>
      <c r="AT669" s="228" t="s">
        <v>142</v>
      </c>
      <c r="AU669" s="228" t="s">
        <v>86</v>
      </c>
      <c r="AY669" s="18" t="s">
        <v>139</v>
      </c>
      <c r="BE669" s="229">
        <f>IF(N669="základní",J669,0)</f>
        <v>0</v>
      </c>
      <c r="BF669" s="229">
        <f>IF(N669="snížená",J669,0)</f>
        <v>0</v>
      </c>
      <c r="BG669" s="229">
        <f>IF(N669="zákl. přenesená",J669,0)</f>
        <v>0</v>
      </c>
      <c r="BH669" s="229">
        <f>IF(N669="sníž. přenesená",J669,0)</f>
        <v>0</v>
      </c>
      <c r="BI669" s="229">
        <f>IF(N669="nulová",J669,0)</f>
        <v>0</v>
      </c>
      <c r="BJ669" s="18" t="s">
        <v>84</v>
      </c>
      <c r="BK669" s="229">
        <f>ROUND(I669*H669,2)</f>
        <v>0</v>
      </c>
      <c r="BL669" s="18" t="s">
        <v>259</v>
      </c>
      <c r="BM669" s="228" t="s">
        <v>1092</v>
      </c>
    </row>
    <row r="670" s="13" customFormat="1">
      <c r="A670" s="13"/>
      <c r="B670" s="230"/>
      <c r="C670" s="231"/>
      <c r="D670" s="232" t="s">
        <v>148</v>
      </c>
      <c r="E670" s="233" t="s">
        <v>1</v>
      </c>
      <c r="F670" s="234" t="s">
        <v>667</v>
      </c>
      <c r="G670" s="231"/>
      <c r="H670" s="233" t="s">
        <v>1</v>
      </c>
      <c r="I670" s="235"/>
      <c r="J670" s="231"/>
      <c r="K670" s="231"/>
      <c r="L670" s="236"/>
      <c r="M670" s="237"/>
      <c r="N670" s="238"/>
      <c r="O670" s="238"/>
      <c r="P670" s="238"/>
      <c r="Q670" s="238"/>
      <c r="R670" s="238"/>
      <c r="S670" s="238"/>
      <c r="T670" s="239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0" t="s">
        <v>148</v>
      </c>
      <c r="AU670" s="240" t="s">
        <v>86</v>
      </c>
      <c r="AV670" s="13" t="s">
        <v>84</v>
      </c>
      <c r="AW670" s="13" t="s">
        <v>32</v>
      </c>
      <c r="AX670" s="13" t="s">
        <v>76</v>
      </c>
      <c r="AY670" s="240" t="s">
        <v>139</v>
      </c>
    </row>
    <row r="671" s="14" customFormat="1">
      <c r="A671" s="14"/>
      <c r="B671" s="241"/>
      <c r="C671" s="242"/>
      <c r="D671" s="232" t="s">
        <v>148</v>
      </c>
      <c r="E671" s="243" t="s">
        <v>1</v>
      </c>
      <c r="F671" s="244" t="s">
        <v>668</v>
      </c>
      <c r="G671" s="242"/>
      <c r="H671" s="245">
        <v>9.1999999999999993</v>
      </c>
      <c r="I671" s="246"/>
      <c r="J671" s="242"/>
      <c r="K671" s="242"/>
      <c r="L671" s="247"/>
      <c r="M671" s="248"/>
      <c r="N671" s="249"/>
      <c r="O671" s="249"/>
      <c r="P671" s="249"/>
      <c r="Q671" s="249"/>
      <c r="R671" s="249"/>
      <c r="S671" s="249"/>
      <c r="T671" s="250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1" t="s">
        <v>148</v>
      </c>
      <c r="AU671" s="251" t="s">
        <v>86</v>
      </c>
      <c r="AV671" s="14" t="s">
        <v>86</v>
      </c>
      <c r="AW671" s="14" t="s">
        <v>32</v>
      </c>
      <c r="AX671" s="14" t="s">
        <v>76</v>
      </c>
      <c r="AY671" s="251" t="s">
        <v>139</v>
      </c>
    </row>
    <row r="672" s="14" customFormat="1">
      <c r="A672" s="14"/>
      <c r="B672" s="241"/>
      <c r="C672" s="242"/>
      <c r="D672" s="232" t="s">
        <v>148</v>
      </c>
      <c r="E672" s="243" t="s">
        <v>1</v>
      </c>
      <c r="F672" s="244" t="s">
        <v>1093</v>
      </c>
      <c r="G672" s="242"/>
      <c r="H672" s="245">
        <v>-2.758</v>
      </c>
      <c r="I672" s="246"/>
      <c r="J672" s="242"/>
      <c r="K672" s="242"/>
      <c r="L672" s="247"/>
      <c r="M672" s="248"/>
      <c r="N672" s="249"/>
      <c r="O672" s="249"/>
      <c r="P672" s="249"/>
      <c r="Q672" s="249"/>
      <c r="R672" s="249"/>
      <c r="S672" s="249"/>
      <c r="T672" s="250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1" t="s">
        <v>148</v>
      </c>
      <c r="AU672" s="251" t="s">
        <v>86</v>
      </c>
      <c r="AV672" s="14" t="s">
        <v>86</v>
      </c>
      <c r="AW672" s="14" t="s">
        <v>32</v>
      </c>
      <c r="AX672" s="14" t="s">
        <v>76</v>
      </c>
      <c r="AY672" s="251" t="s">
        <v>139</v>
      </c>
    </row>
    <row r="673" s="13" customFormat="1">
      <c r="A673" s="13"/>
      <c r="B673" s="230"/>
      <c r="C673" s="231"/>
      <c r="D673" s="232" t="s">
        <v>148</v>
      </c>
      <c r="E673" s="233" t="s">
        <v>1</v>
      </c>
      <c r="F673" s="234" t="s">
        <v>669</v>
      </c>
      <c r="G673" s="231"/>
      <c r="H673" s="233" t="s">
        <v>1</v>
      </c>
      <c r="I673" s="235"/>
      <c r="J673" s="231"/>
      <c r="K673" s="231"/>
      <c r="L673" s="236"/>
      <c r="M673" s="237"/>
      <c r="N673" s="238"/>
      <c r="O673" s="238"/>
      <c r="P673" s="238"/>
      <c r="Q673" s="238"/>
      <c r="R673" s="238"/>
      <c r="S673" s="238"/>
      <c r="T673" s="239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0" t="s">
        <v>148</v>
      </c>
      <c r="AU673" s="240" t="s">
        <v>86</v>
      </c>
      <c r="AV673" s="13" t="s">
        <v>84</v>
      </c>
      <c r="AW673" s="13" t="s">
        <v>32</v>
      </c>
      <c r="AX673" s="13" t="s">
        <v>76</v>
      </c>
      <c r="AY673" s="240" t="s">
        <v>139</v>
      </c>
    </row>
    <row r="674" s="14" customFormat="1">
      <c r="A674" s="14"/>
      <c r="B674" s="241"/>
      <c r="C674" s="242"/>
      <c r="D674" s="232" t="s">
        <v>148</v>
      </c>
      <c r="E674" s="243" t="s">
        <v>1</v>
      </c>
      <c r="F674" s="244" t="s">
        <v>670</v>
      </c>
      <c r="G674" s="242"/>
      <c r="H674" s="245">
        <v>9.8000000000000007</v>
      </c>
      <c r="I674" s="246"/>
      <c r="J674" s="242"/>
      <c r="K674" s="242"/>
      <c r="L674" s="247"/>
      <c r="M674" s="248"/>
      <c r="N674" s="249"/>
      <c r="O674" s="249"/>
      <c r="P674" s="249"/>
      <c r="Q674" s="249"/>
      <c r="R674" s="249"/>
      <c r="S674" s="249"/>
      <c r="T674" s="250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1" t="s">
        <v>148</v>
      </c>
      <c r="AU674" s="251" t="s">
        <v>86</v>
      </c>
      <c r="AV674" s="14" t="s">
        <v>86</v>
      </c>
      <c r="AW674" s="14" t="s">
        <v>32</v>
      </c>
      <c r="AX674" s="14" t="s">
        <v>76</v>
      </c>
      <c r="AY674" s="251" t="s">
        <v>139</v>
      </c>
    </row>
    <row r="675" s="14" customFormat="1">
      <c r="A675" s="14"/>
      <c r="B675" s="241"/>
      <c r="C675" s="242"/>
      <c r="D675" s="232" t="s">
        <v>148</v>
      </c>
      <c r="E675" s="243" t="s">
        <v>1</v>
      </c>
      <c r="F675" s="244" t="s">
        <v>1094</v>
      </c>
      <c r="G675" s="242"/>
      <c r="H675" s="245">
        <v>-1.379</v>
      </c>
      <c r="I675" s="246"/>
      <c r="J675" s="242"/>
      <c r="K675" s="242"/>
      <c r="L675" s="247"/>
      <c r="M675" s="248"/>
      <c r="N675" s="249"/>
      <c r="O675" s="249"/>
      <c r="P675" s="249"/>
      <c r="Q675" s="249"/>
      <c r="R675" s="249"/>
      <c r="S675" s="249"/>
      <c r="T675" s="250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1" t="s">
        <v>148</v>
      </c>
      <c r="AU675" s="251" t="s">
        <v>86</v>
      </c>
      <c r="AV675" s="14" t="s">
        <v>86</v>
      </c>
      <c r="AW675" s="14" t="s">
        <v>32</v>
      </c>
      <c r="AX675" s="14" t="s">
        <v>76</v>
      </c>
      <c r="AY675" s="251" t="s">
        <v>139</v>
      </c>
    </row>
    <row r="676" s="13" customFormat="1">
      <c r="A676" s="13"/>
      <c r="B676" s="230"/>
      <c r="C676" s="231"/>
      <c r="D676" s="232" t="s">
        <v>148</v>
      </c>
      <c r="E676" s="233" t="s">
        <v>1</v>
      </c>
      <c r="F676" s="234" t="s">
        <v>671</v>
      </c>
      <c r="G676" s="231"/>
      <c r="H676" s="233" t="s">
        <v>1</v>
      </c>
      <c r="I676" s="235"/>
      <c r="J676" s="231"/>
      <c r="K676" s="231"/>
      <c r="L676" s="236"/>
      <c r="M676" s="237"/>
      <c r="N676" s="238"/>
      <c r="O676" s="238"/>
      <c r="P676" s="238"/>
      <c r="Q676" s="238"/>
      <c r="R676" s="238"/>
      <c r="S676" s="238"/>
      <c r="T676" s="239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0" t="s">
        <v>148</v>
      </c>
      <c r="AU676" s="240" t="s">
        <v>86</v>
      </c>
      <c r="AV676" s="13" t="s">
        <v>84</v>
      </c>
      <c r="AW676" s="13" t="s">
        <v>32</v>
      </c>
      <c r="AX676" s="13" t="s">
        <v>76</v>
      </c>
      <c r="AY676" s="240" t="s">
        <v>139</v>
      </c>
    </row>
    <row r="677" s="14" customFormat="1">
      <c r="A677" s="14"/>
      <c r="B677" s="241"/>
      <c r="C677" s="242"/>
      <c r="D677" s="232" t="s">
        <v>148</v>
      </c>
      <c r="E677" s="243" t="s">
        <v>1</v>
      </c>
      <c r="F677" s="244" t="s">
        <v>670</v>
      </c>
      <c r="G677" s="242"/>
      <c r="H677" s="245">
        <v>9.8000000000000007</v>
      </c>
      <c r="I677" s="246"/>
      <c r="J677" s="242"/>
      <c r="K677" s="242"/>
      <c r="L677" s="247"/>
      <c r="M677" s="248"/>
      <c r="N677" s="249"/>
      <c r="O677" s="249"/>
      <c r="P677" s="249"/>
      <c r="Q677" s="249"/>
      <c r="R677" s="249"/>
      <c r="S677" s="249"/>
      <c r="T677" s="250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1" t="s">
        <v>148</v>
      </c>
      <c r="AU677" s="251" t="s">
        <v>86</v>
      </c>
      <c r="AV677" s="14" t="s">
        <v>86</v>
      </c>
      <c r="AW677" s="14" t="s">
        <v>32</v>
      </c>
      <c r="AX677" s="14" t="s">
        <v>76</v>
      </c>
      <c r="AY677" s="251" t="s">
        <v>139</v>
      </c>
    </row>
    <row r="678" s="14" customFormat="1">
      <c r="A678" s="14"/>
      <c r="B678" s="241"/>
      <c r="C678" s="242"/>
      <c r="D678" s="232" t="s">
        <v>148</v>
      </c>
      <c r="E678" s="243" t="s">
        <v>1</v>
      </c>
      <c r="F678" s="244" t="s">
        <v>1094</v>
      </c>
      <c r="G678" s="242"/>
      <c r="H678" s="245">
        <v>-1.379</v>
      </c>
      <c r="I678" s="246"/>
      <c r="J678" s="242"/>
      <c r="K678" s="242"/>
      <c r="L678" s="247"/>
      <c r="M678" s="248"/>
      <c r="N678" s="249"/>
      <c r="O678" s="249"/>
      <c r="P678" s="249"/>
      <c r="Q678" s="249"/>
      <c r="R678" s="249"/>
      <c r="S678" s="249"/>
      <c r="T678" s="250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1" t="s">
        <v>148</v>
      </c>
      <c r="AU678" s="251" t="s">
        <v>86</v>
      </c>
      <c r="AV678" s="14" t="s">
        <v>86</v>
      </c>
      <c r="AW678" s="14" t="s">
        <v>32</v>
      </c>
      <c r="AX678" s="14" t="s">
        <v>76</v>
      </c>
      <c r="AY678" s="251" t="s">
        <v>139</v>
      </c>
    </row>
    <row r="679" s="13" customFormat="1">
      <c r="A679" s="13"/>
      <c r="B679" s="230"/>
      <c r="C679" s="231"/>
      <c r="D679" s="232" t="s">
        <v>148</v>
      </c>
      <c r="E679" s="233" t="s">
        <v>1</v>
      </c>
      <c r="F679" s="234" t="s">
        <v>672</v>
      </c>
      <c r="G679" s="231"/>
      <c r="H679" s="233" t="s">
        <v>1</v>
      </c>
      <c r="I679" s="235"/>
      <c r="J679" s="231"/>
      <c r="K679" s="231"/>
      <c r="L679" s="236"/>
      <c r="M679" s="237"/>
      <c r="N679" s="238"/>
      <c r="O679" s="238"/>
      <c r="P679" s="238"/>
      <c r="Q679" s="238"/>
      <c r="R679" s="238"/>
      <c r="S679" s="238"/>
      <c r="T679" s="239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0" t="s">
        <v>148</v>
      </c>
      <c r="AU679" s="240" t="s">
        <v>86</v>
      </c>
      <c r="AV679" s="13" t="s">
        <v>84</v>
      </c>
      <c r="AW679" s="13" t="s">
        <v>32</v>
      </c>
      <c r="AX679" s="13" t="s">
        <v>76</v>
      </c>
      <c r="AY679" s="240" t="s">
        <v>139</v>
      </c>
    </row>
    <row r="680" s="14" customFormat="1">
      <c r="A680" s="14"/>
      <c r="B680" s="241"/>
      <c r="C680" s="242"/>
      <c r="D680" s="232" t="s">
        <v>148</v>
      </c>
      <c r="E680" s="243" t="s">
        <v>1</v>
      </c>
      <c r="F680" s="244" t="s">
        <v>673</v>
      </c>
      <c r="G680" s="242"/>
      <c r="H680" s="245">
        <v>10.6</v>
      </c>
      <c r="I680" s="246"/>
      <c r="J680" s="242"/>
      <c r="K680" s="242"/>
      <c r="L680" s="247"/>
      <c r="M680" s="248"/>
      <c r="N680" s="249"/>
      <c r="O680" s="249"/>
      <c r="P680" s="249"/>
      <c r="Q680" s="249"/>
      <c r="R680" s="249"/>
      <c r="S680" s="249"/>
      <c r="T680" s="250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1" t="s">
        <v>148</v>
      </c>
      <c r="AU680" s="251" t="s">
        <v>86</v>
      </c>
      <c r="AV680" s="14" t="s">
        <v>86</v>
      </c>
      <c r="AW680" s="14" t="s">
        <v>32</v>
      </c>
      <c r="AX680" s="14" t="s">
        <v>76</v>
      </c>
      <c r="AY680" s="251" t="s">
        <v>139</v>
      </c>
    </row>
    <row r="681" s="14" customFormat="1">
      <c r="A681" s="14"/>
      <c r="B681" s="241"/>
      <c r="C681" s="242"/>
      <c r="D681" s="232" t="s">
        <v>148</v>
      </c>
      <c r="E681" s="243" t="s">
        <v>1</v>
      </c>
      <c r="F681" s="244" t="s">
        <v>1093</v>
      </c>
      <c r="G681" s="242"/>
      <c r="H681" s="245">
        <v>-2.758</v>
      </c>
      <c r="I681" s="246"/>
      <c r="J681" s="242"/>
      <c r="K681" s="242"/>
      <c r="L681" s="247"/>
      <c r="M681" s="248"/>
      <c r="N681" s="249"/>
      <c r="O681" s="249"/>
      <c r="P681" s="249"/>
      <c r="Q681" s="249"/>
      <c r="R681" s="249"/>
      <c r="S681" s="249"/>
      <c r="T681" s="250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1" t="s">
        <v>148</v>
      </c>
      <c r="AU681" s="251" t="s">
        <v>86</v>
      </c>
      <c r="AV681" s="14" t="s">
        <v>86</v>
      </c>
      <c r="AW681" s="14" t="s">
        <v>32</v>
      </c>
      <c r="AX681" s="14" t="s">
        <v>76</v>
      </c>
      <c r="AY681" s="251" t="s">
        <v>139</v>
      </c>
    </row>
    <row r="682" s="13" customFormat="1">
      <c r="A682" s="13"/>
      <c r="B682" s="230"/>
      <c r="C682" s="231"/>
      <c r="D682" s="232" t="s">
        <v>148</v>
      </c>
      <c r="E682" s="233" t="s">
        <v>1</v>
      </c>
      <c r="F682" s="234" t="s">
        <v>674</v>
      </c>
      <c r="G682" s="231"/>
      <c r="H682" s="233" t="s">
        <v>1</v>
      </c>
      <c r="I682" s="235"/>
      <c r="J682" s="231"/>
      <c r="K682" s="231"/>
      <c r="L682" s="236"/>
      <c r="M682" s="237"/>
      <c r="N682" s="238"/>
      <c r="O682" s="238"/>
      <c r="P682" s="238"/>
      <c r="Q682" s="238"/>
      <c r="R682" s="238"/>
      <c r="S682" s="238"/>
      <c r="T682" s="239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0" t="s">
        <v>148</v>
      </c>
      <c r="AU682" s="240" t="s">
        <v>86</v>
      </c>
      <c r="AV682" s="13" t="s">
        <v>84</v>
      </c>
      <c r="AW682" s="13" t="s">
        <v>32</v>
      </c>
      <c r="AX682" s="13" t="s">
        <v>76</v>
      </c>
      <c r="AY682" s="240" t="s">
        <v>139</v>
      </c>
    </row>
    <row r="683" s="14" customFormat="1">
      <c r="A683" s="14"/>
      <c r="B683" s="241"/>
      <c r="C683" s="242"/>
      <c r="D683" s="232" t="s">
        <v>148</v>
      </c>
      <c r="E683" s="243" t="s">
        <v>1</v>
      </c>
      <c r="F683" s="244" t="s">
        <v>675</v>
      </c>
      <c r="G683" s="242"/>
      <c r="H683" s="245">
        <v>9.4000000000000004</v>
      </c>
      <c r="I683" s="246"/>
      <c r="J683" s="242"/>
      <c r="K683" s="242"/>
      <c r="L683" s="247"/>
      <c r="M683" s="248"/>
      <c r="N683" s="249"/>
      <c r="O683" s="249"/>
      <c r="P683" s="249"/>
      <c r="Q683" s="249"/>
      <c r="R683" s="249"/>
      <c r="S683" s="249"/>
      <c r="T683" s="250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1" t="s">
        <v>148</v>
      </c>
      <c r="AU683" s="251" t="s">
        <v>86</v>
      </c>
      <c r="AV683" s="14" t="s">
        <v>86</v>
      </c>
      <c r="AW683" s="14" t="s">
        <v>32</v>
      </c>
      <c r="AX683" s="14" t="s">
        <v>76</v>
      </c>
      <c r="AY683" s="251" t="s">
        <v>139</v>
      </c>
    </row>
    <row r="684" s="14" customFormat="1">
      <c r="A684" s="14"/>
      <c r="B684" s="241"/>
      <c r="C684" s="242"/>
      <c r="D684" s="232" t="s">
        <v>148</v>
      </c>
      <c r="E684" s="243" t="s">
        <v>1</v>
      </c>
      <c r="F684" s="244" t="s">
        <v>1093</v>
      </c>
      <c r="G684" s="242"/>
      <c r="H684" s="245">
        <v>-2.758</v>
      </c>
      <c r="I684" s="246"/>
      <c r="J684" s="242"/>
      <c r="K684" s="242"/>
      <c r="L684" s="247"/>
      <c r="M684" s="248"/>
      <c r="N684" s="249"/>
      <c r="O684" s="249"/>
      <c r="P684" s="249"/>
      <c r="Q684" s="249"/>
      <c r="R684" s="249"/>
      <c r="S684" s="249"/>
      <c r="T684" s="250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1" t="s">
        <v>148</v>
      </c>
      <c r="AU684" s="251" t="s">
        <v>86</v>
      </c>
      <c r="AV684" s="14" t="s">
        <v>86</v>
      </c>
      <c r="AW684" s="14" t="s">
        <v>32</v>
      </c>
      <c r="AX684" s="14" t="s">
        <v>76</v>
      </c>
      <c r="AY684" s="251" t="s">
        <v>139</v>
      </c>
    </row>
    <row r="685" s="13" customFormat="1">
      <c r="A685" s="13"/>
      <c r="B685" s="230"/>
      <c r="C685" s="231"/>
      <c r="D685" s="232" t="s">
        <v>148</v>
      </c>
      <c r="E685" s="233" t="s">
        <v>1</v>
      </c>
      <c r="F685" s="234" t="s">
        <v>676</v>
      </c>
      <c r="G685" s="231"/>
      <c r="H685" s="233" t="s">
        <v>1</v>
      </c>
      <c r="I685" s="235"/>
      <c r="J685" s="231"/>
      <c r="K685" s="231"/>
      <c r="L685" s="236"/>
      <c r="M685" s="237"/>
      <c r="N685" s="238"/>
      <c r="O685" s="238"/>
      <c r="P685" s="238"/>
      <c r="Q685" s="238"/>
      <c r="R685" s="238"/>
      <c r="S685" s="238"/>
      <c r="T685" s="239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0" t="s">
        <v>148</v>
      </c>
      <c r="AU685" s="240" t="s">
        <v>86</v>
      </c>
      <c r="AV685" s="13" t="s">
        <v>84</v>
      </c>
      <c r="AW685" s="13" t="s">
        <v>32</v>
      </c>
      <c r="AX685" s="13" t="s">
        <v>76</v>
      </c>
      <c r="AY685" s="240" t="s">
        <v>139</v>
      </c>
    </row>
    <row r="686" s="14" customFormat="1">
      <c r="A686" s="14"/>
      <c r="B686" s="241"/>
      <c r="C686" s="242"/>
      <c r="D686" s="232" t="s">
        <v>148</v>
      </c>
      <c r="E686" s="243" t="s">
        <v>1</v>
      </c>
      <c r="F686" s="244" t="s">
        <v>677</v>
      </c>
      <c r="G686" s="242"/>
      <c r="H686" s="245">
        <v>13.4</v>
      </c>
      <c r="I686" s="246"/>
      <c r="J686" s="242"/>
      <c r="K686" s="242"/>
      <c r="L686" s="247"/>
      <c r="M686" s="248"/>
      <c r="N686" s="249"/>
      <c r="O686" s="249"/>
      <c r="P686" s="249"/>
      <c r="Q686" s="249"/>
      <c r="R686" s="249"/>
      <c r="S686" s="249"/>
      <c r="T686" s="250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1" t="s">
        <v>148</v>
      </c>
      <c r="AU686" s="251" t="s">
        <v>86</v>
      </c>
      <c r="AV686" s="14" t="s">
        <v>86</v>
      </c>
      <c r="AW686" s="14" t="s">
        <v>32</v>
      </c>
      <c r="AX686" s="14" t="s">
        <v>76</v>
      </c>
      <c r="AY686" s="251" t="s">
        <v>139</v>
      </c>
    </row>
    <row r="687" s="14" customFormat="1">
      <c r="A687" s="14"/>
      <c r="B687" s="241"/>
      <c r="C687" s="242"/>
      <c r="D687" s="232" t="s">
        <v>148</v>
      </c>
      <c r="E687" s="243" t="s">
        <v>1</v>
      </c>
      <c r="F687" s="244" t="s">
        <v>1094</v>
      </c>
      <c r="G687" s="242"/>
      <c r="H687" s="245">
        <v>-1.379</v>
      </c>
      <c r="I687" s="246"/>
      <c r="J687" s="242"/>
      <c r="K687" s="242"/>
      <c r="L687" s="247"/>
      <c r="M687" s="248"/>
      <c r="N687" s="249"/>
      <c r="O687" s="249"/>
      <c r="P687" s="249"/>
      <c r="Q687" s="249"/>
      <c r="R687" s="249"/>
      <c r="S687" s="249"/>
      <c r="T687" s="250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1" t="s">
        <v>148</v>
      </c>
      <c r="AU687" s="251" t="s">
        <v>86</v>
      </c>
      <c r="AV687" s="14" t="s">
        <v>86</v>
      </c>
      <c r="AW687" s="14" t="s">
        <v>32</v>
      </c>
      <c r="AX687" s="14" t="s">
        <v>76</v>
      </c>
      <c r="AY687" s="251" t="s">
        <v>139</v>
      </c>
    </row>
    <row r="688" s="13" customFormat="1">
      <c r="A688" s="13"/>
      <c r="B688" s="230"/>
      <c r="C688" s="231"/>
      <c r="D688" s="232" t="s">
        <v>148</v>
      </c>
      <c r="E688" s="233" t="s">
        <v>1</v>
      </c>
      <c r="F688" s="234" t="s">
        <v>694</v>
      </c>
      <c r="G688" s="231"/>
      <c r="H688" s="233" t="s">
        <v>1</v>
      </c>
      <c r="I688" s="235"/>
      <c r="J688" s="231"/>
      <c r="K688" s="231"/>
      <c r="L688" s="236"/>
      <c r="M688" s="237"/>
      <c r="N688" s="238"/>
      <c r="O688" s="238"/>
      <c r="P688" s="238"/>
      <c r="Q688" s="238"/>
      <c r="R688" s="238"/>
      <c r="S688" s="238"/>
      <c r="T688" s="239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0" t="s">
        <v>148</v>
      </c>
      <c r="AU688" s="240" t="s">
        <v>86</v>
      </c>
      <c r="AV688" s="13" t="s">
        <v>84</v>
      </c>
      <c r="AW688" s="13" t="s">
        <v>32</v>
      </c>
      <c r="AX688" s="13" t="s">
        <v>76</v>
      </c>
      <c r="AY688" s="240" t="s">
        <v>139</v>
      </c>
    </row>
    <row r="689" s="14" customFormat="1">
      <c r="A689" s="14"/>
      <c r="B689" s="241"/>
      <c r="C689" s="242"/>
      <c r="D689" s="232" t="s">
        <v>148</v>
      </c>
      <c r="E689" s="243" t="s">
        <v>1</v>
      </c>
      <c r="F689" s="244" t="s">
        <v>1095</v>
      </c>
      <c r="G689" s="242"/>
      <c r="H689" s="245">
        <v>4.0800000000000001</v>
      </c>
      <c r="I689" s="246"/>
      <c r="J689" s="242"/>
      <c r="K689" s="242"/>
      <c r="L689" s="247"/>
      <c r="M689" s="248"/>
      <c r="N689" s="249"/>
      <c r="O689" s="249"/>
      <c r="P689" s="249"/>
      <c r="Q689" s="249"/>
      <c r="R689" s="249"/>
      <c r="S689" s="249"/>
      <c r="T689" s="250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1" t="s">
        <v>148</v>
      </c>
      <c r="AU689" s="251" t="s">
        <v>86</v>
      </c>
      <c r="AV689" s="14" t="s">
        <v>86</v>
      </c>
      <c r="AW689" s="14" t="s">
        <v>32</v>
      </c>
      <c r="AX689" s="14" t="s">
        <v>76</v>
      </c>
      <c r="AY689" s="251" t="s">
        <v>139</v>
      </c>
    </row>
    <row r="690" s="15" customFormat="1">
      <c r="A690" s="15"/>
      <c r="B690" s="252"/>
      <c r="C690" s="253"/>
      <c r="D690" s="232" t="s">
        <v>148</v>
      </c>
      <c r="E690" s="254" t="s">
        <v>1</v>
      </c>
      <c r="F690" s="255" t="s">
        <v>153</v>
      </c>
      <c r="G690" s="253"/>
      <c r="H690" s="256">
        <v>53.869</v>
      </c>
      <c r="I690" s="257"/>
      <c r="J690" s="253"/>
      <c r="K690" s="253"/>
      <c r="L690" s="258"/>
      <c r="M690" s="259"/>
      <c r="N690" s="260"/>
      <c r="O690" s="260"/>
      <c r="P690" s="260"/>
      <c r="Q690" s="260"/>
      <c r="R690" s="260"/>
      <c r="S690" s="260"/>
      <c r="T690" s="261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62" t="s">
        <v>148</v>
      </c>
      <c r="AU690" s="262" t="s">
        <v>86</v>
      </c>
      <c r="AV690" s="15" t="s">
        <v>146</v>
      </c>
      <c r="AW690" s="15" t="s">
        <v>32</v>
      </c>
      <c r="AX690" s="15" t="s">
        <v>84</v>
      </c>
      <c r="AY690" s="262" t="s">
        <v>139</v>
      </c>
    </row>
    <row r="691" s="2" customFormat="1" ht="24.15" customHeight="1">
      <c r="A691" s="39"/>
      <c r="B691" s="40"/>
      <c r="C691" s="274" t="s">
        <v>1096</v>
      </c>
      <c r="D691" s="274" t="s">
        <v>283</v>
      </c>
      <c r="E691" s="275" t="s">
        <v>1097</v>
      </c>
      <c r="F691" s="276" t="s">
        <v>1098</v>
      </c>
      <c r="G691" s="277" t="s">
        <v>165</v>
      </c>
      <c r="H691" s="278">
        <v>59.256</v>
      </c>
      <c r="I691" s="279"/>
      <c r="J691" s="280">
        <f>ROUND(I691*H691,2)</f>
        <v>0</v>
      </c>
      <c r="K691" s="281"/>
      <c r="L691" s="282"/>
      <c r="M691" s="283" t="s">
        <v>1</v>
      </c>
      <c r="N691" s="284" t="s">
        <v>41</v>
      </c>
      <c r="O691" s="92"/>
      <c r="P691" s="226">
        <f>O691*H691</f>
        <v>0</v>
      </c>
      <c r="Q691" s="226">
        <v>0.016709999999999999</v>
      </c>
      <c r="R691" s="226">
        <f>Q691*H691</f>
        <v>0.99016775999999995</v>
      </c>
      <c r="S691" s="226">
        <v>0</v>
      </c>
      <c r="T691" s="227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28" t="s">
        <v>351</v>
      </c>
      <c r="AT691" s="228" t="s">
        <v>283</v>
      </c>
      <c r="AU691" s="228" t="s">
        <v>86</v>
      </c>
      <c r="AY691" s="18" t="s">
        <v>139</v>
      </c>
      <c r="BE691" s="229">
        <f>IF(N691="základní",J691,0)</f>
        <v>0</v>
      </c>
      <c r="BF691" s="229">
        <f>IF(N691="snížená",J691,0)</f>
        <v>0</v>
      </c>
      <c r="BG691" s="229">
        <f>IF(N691="zákl. přenesená",J691,0)</f>
        <v>0</v>
      </c>
      <c r="BH691" s="229">
        <f>IF(N691="sníž. přenesená",J691,0)</f>
        <v>0</v>
      </c>
      <c r="BI691" s="229">
        <f>IF(N691="nulová",J691,0)</f>
        <v>0</v>
      </c>
      <c r="BJ691" s="18" t="s">
        <v>84</v>
      </c>
      <c r="BK691" s="229">
        <f>ROUND(I691*H691,2)</f>
        <v>0</v>
      </c>
      <c r="BL691" s="18" t="s">
        <v>259</v>
      </c>
      <c r="BM691" s="228" t="s">
        <v>1099</v>
      </c>
    </row>
    <row r="692" s="14" customFormat="1">
      <c r="A692" s="14"/>
      <c r="B692" s="241"/>
      <c r="C692" s="242"/>
      <c r="D692" s="232" t="s">
        <v>148</v>
      </c>
      <c r="E692" s="242"/>
      <c r="F692" s="244" t="s">
        <v>1100</v>
      </c>
      <c r="G692" s="242"/>
      <c r="H692" s="245">
        <v>59.256</v>
      </c>
      <c r="I692" s="246"/>
      <c r="J692" s="242"/>
      <c r="K692" s="242"/>
      <c r="L692" s="247"/>
      <c r="M692" s="248"/>
      <c r="N692" s="249"/>
      <c r="O692" s="249"/>
      <c r="P692" s="249"/>
      <c r="Q692" s="249"/>
      <c r="R692" s="249"/>
      <c r="S692" s="249"/>
      <c r="T692" s="250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1" t="s">
        <v>148</v>
      </c>
      <c r="AU692" s="251" t="s">
        <v>86</v>
      </c>
      <c r="AV692" s="14" t="s">
        <v>86</v>
      </c>
      <c r="AW692" s="14" t="s">
        <v>4</v>
      </c>
      <c r="AX692" s="14" t="s">
        <v>84</v>
      </c>
      <c r="AY692" s="251" t="s">
        <v>139</v>
      </c>
    </row>
    <row r="693" s="2" customFormat="1" ht="33" customHeight="1">
      <c r="A693" s="39"/>
      <c r="B693" s="40"/>
      <c r="C693" s="216" t="s">
        <v>1101</v>
      </c>
      <c r="D693" s="216" t="s">
        <v>142</v>
      </c>
      <c r="E693" s="217" t="s">
        <v>1102</v>
      </c>
      <c r="F693" s="218" t="s">
        <v>1103</v>
      </c>
      <c r="G693" s="219" t="s">
        <v>165</v>
      </c>
      <c r="H693" s="220">
        <v>53.869</v>
      </c>
      <c r="I693" s="221"/>
      <c r="J693" s="222">
        <f>ROUND(I693*H693,2)</f>
        <v>0</v>
      </c>
      <c r="K693" s="223"/>
      <c r="L693" s="45"/>
      <c r="M693" s="224" t="s">
        <v>1</v>
      </c>
      <c r="N693" s="225" t="s">
        <v>41</v>
      </c>
      <c r="O693" s="92"/>
      <c r="P693" s="226">
        <f>O693*H693</f>
        <v>0</v>
      </c>
      <c r="Q693" s="226">
        <v>0</v>
      </c>
      <c r="R693" s="226">
        <f>Q693*H693</f>
        <v>0</v>
      </c>
      <c r="S693" s="226">
        <v>0</v>
      </c>
      <c r="T693" s="227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28" t="s">
        <v>259</v>
      </c>
      <c r="AT693" s="228" t="s">
        <v>142</v>
      </c>
      <c r="AU693" s="228" t="s">
        <v>86</v>
      </c>
      <c r="AY693" s="18" t="s">
        <v>139</v>
      </c>
      <c r="BE693" s="229">
        <f>IF(N693="základní",J693,0)</f>
        <v>0</v>
      </c>
      <c r="BF693" s="229">
        <f>IF(N693="snížená",J693,0)</f>
        <v>0</v>
      </c>
      <c r="BG693" s="229">
        <f>IF(N693="zákl. přenesená",J693,0)</f>
        <v>0</v>
      </c>
      <c r="BH693" s="229">
        <f>IF(N693="sníž. přenesená",J693,0)</f>
        <v>0</v>
      </c>
      <c r="BI693" s="229">
        <f>IF(N693="nulová",J693,0)</f>
        <v>0</v>
      </c>
      <c r="BJ693" s="18" t="s">
        <v>84</v>
      </c>
      <c r="BK693" s="229">
        <f>ROUND(I693*H693,2)</f>
        <v>0</v>
      </c>
      <c r="BL693" s="18" t="s">
        <v>259</v>
      </c>
      <c r="BM693" s="228" t="s">
        <v>1104</v>
      </c>
    </row>
    <row r="694" s="2" customFormat="1" ht="24.15" customHeight="1">
      <c r="A694" s="39"/>
      <c r="B694" s="40"/>
      <c r="C694" s="216" t="s">
        <v>1105</v>
      </c>
      <c r="D694" s="216" t="s">
        <v>142</v>
      </c>
      <c r="E694" s="217" t="s">
        <v>1106</v>
      </c>
      <c r="F694" s="218" t="s">
        <v>1107</v>
      </c>
      <c r="G694" s="219" t="s">
        <v>238</v>
      </c>
      <c r="H694" s="220">
        <v>8</v>
      </c>
      <c r="I694" s="221"/>
      <c r="J694" s="222">
        <f>ROUND(I694*H694,2)</f>
        <v>0</v>
      </c>
      <c r="K694" s="223"/>
      <c r="L694" s="45"/>
      <c r="M694" s="224" t="s">
        <v>1</v>
      </c>
      <c r="N694" s="225" t="s">
        <v>41</v>
      </c>
      <c r="O694" s="92"/>
      <c r="P694" s="226">
        <f>O694*H694</f>
        <v>0</v>
      </c>
      <c r="Q694" s="226">
        <v>0.00020000000000000001</v>
      </c>
      <c r="R694" s="226">
        <f>Q694*H694</f>
        <v>0.0016000000000000001</v>
      </c>
      <c r="S694" s="226">
        <v>0</v>
      </c>
      <c r="T694" s="227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28" t="s">
        <v>259</v>
      </c>
      <c r="AT694" s="228" t="s">
        <v>142</v>
      </c>
      <c r="AU694" s="228" t="s">
        <v>86</v>
      </c>
      <c r="AY694" s="18" t="s">
        <v>139</v>
      </c>
      <c r="BE694" s="229">
        <f>IF(N694="základní",J694,0)</f>
        <v>0</v>
      </c>
      <c r="BF694" s="229">
        <f>IF(N694="snížená",J694,0)</f>
        <v>0</v>
      </c>
      <c r="BG694" s="229">
        <f>IF(N694="zákl. přenesená",J694,0)</f>
        <v>0</v>
      </c>
      <c r="BH694" s="229">
        <f>IF(N694="sníž. přenesená",J694,0)</f>
        <v>0</v>
      </c>
      <c r="BI694" s="229">
        <f>IF(N694="nulová",J694,0)</f>
        <v>0</v>
      </c>
      <c r="BJ694" s="18" t="s">
        <v>84</v>
      </c>
      <c r="BK694" s="229">
        <f>ROUND(I694*H694,2)</f>
        <v>0</v>
      </c>
      <c r="BL694" s="18" t="s">
        <v>259</v>
      </c>
      <c r="BM694" s="228" t="s">
        <v>1108</v>
      </c>
    </row>
    <row r="695" s="14" customFormat="1">
      <c r="A695" s="14"/>
      <c r="B695" s="241"/>
      <c r="C695" s="242"/>
      <c r="D695" s="232" t="s">
        <v>148</v>
      </c>
      <c r="E695" s="243" t="s">
        <v>1</v>
      </c>
      <c r="F695" s="244" t="s">
        <v>1109</v>
      </c>
      <c r="G695" s="242"/>
      <c r="H695" s="245">
        <v>8</v>
      </c>
      <c r="I695" s="246"/>
      <c r="J695" s="242"/>
      <c r="K695" s="242"/>
      <c r="L695" s="247"/>
      <c r="M695" s="248"/>
      <c r="N695" s="249"/>
      <c r="O695" s="249"/>
      <c r="P695" s="249"/>
      <c r="Q695" s="249"/>
      <c r="R695" s="249"/>
      <c r="S695" s="249"/>
      <c r="T695" s="250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1" t="s">
        <v>148</v>
      </c>
      <c r="AU695" s="251" t="s">
        <v>86</v>
      </c>
      <c r="AV695" s="14" t="s">
        <v>86</v>
      </c>
      <c r="AW695" s="14" t="s">
        <v>32</v>
      </c>
      <c r="AX695" s="14" t="s">
        <v>84</v>
      </c>
      <c r="AY695" s="251" t="s">
        <v>139</v>
      </c>
    </row>
    <row r="696" s="2" customFormat="1" ht="16.5" customHeight="1">
      <c r="A696" s="39"/>
      <c r="B696" s="40"/>
      <c r="C696" s="274" t="s">
        <v>1110</v>
      </c>
      <c r="D696" s="274" t="s">
        <v>283</v>
      </c>
      <c r="E696" s="275" t="s">
        <v>1111</v>
      </c>
      <c r="F696" s="276" t="s">
        <v>1112</v>
      </c>
      <c r="G696" s="277" t="s">
        <v>238</v>
      </c>
      <c r="H696" s="278">
        <v>8.4000000000000004</v>
      </c>
      <c r="I696" s="279"/>
      <c r="J696" s="280">
        <f>ROUND(I696*H696,2)</f>
        <v>0</v>
      </c>
      <c r="K696" s="281"/>
      <c r="L696" s="282"/>
      <c r="M696" s="283" t="s">
        <v>1</v>
      </c>
      <c r="N696" s="284" t="s">
        <v>41</v>
      </c>
      <c r="O696" s="92"/>
      <c r="P696" s="226">
        <f>O696*H696</f>
        <v>0</v>
      </c>
      <c r="Q696" s="226">
        <v>0.00032000000000000003</v>
      </c>
      <c r="R696" s="226">
        <f>Q696*H696</f>
        <v>0.0026880000000000003</v>
      </c>
      <c r="S696" s="226">
        <v>0</v>
      </c>
      <c r="T696" s="227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28" t="s">
        <v>351</v>
      </c>
      <c r="AT696" s="228" t="s">
        <v>283</v>
      </c>
      <c r="AU696" s="228" t="s">
        <v>86</v>
      </c>
      <c r="AY696" s="18" t="s">
        <v>139</v>
      </c>
      <c r="BE696" s="229">
        <f>IF(N696="základní",J696,0)</f>
        <v>0</v>
      </c>
      <c r="BF696" s="229">
        <f>IF(N696="snížená",J696,0)</f>
        <v>0</v>
      </c>
      <c r="BG696" s="229">
        <f>IF(N696="zákl. přenesená",J696,0)</f>
        <v>0</v>
      </c>
      <c r="BH696" s="229">
        <f>IF(N696="sníž. přenesená",J696,0)</f>
        <v>0</v>
      </c>
      <c r="BI696" s="229">
        <f>IF(N696="nulová",J696,0)</f>
        <v>0</v>
      </c>
      <c r="BJ696" s="18" t="s">
        <v>84</v>
      </c>
      <c r="BK696" s="229">
        <f>ROUND(I696*H696,2)</f>
        <v>0</v>
      </c>
      <c r="BL696" s="18" t="s">
        <v>259</v>
      </c>
      <c r="BM696" s="228" t="s">
        <v>1113</v>
      </c>
    </row>
    <row r="697" s="14" customFormat="1">
      <c r="A697" s="14"/>
      <c r="B697" s="241"/>
      <c r="C697" s="242"/>
      <c r="D697" s="232" t="s">
        <v>148</v>
      </c>
      <c r="E697" s="242"/>
      <c r="F697" s="244" t="s">
        <v>1114</v>
      </c>
      <c r="G697" s="242"/>
      <c r="H697" s="245">
        <v>8.4000000000000004</v>
      </c>
      <c r="I697" s="246"/>
      <c r="J697" s="242"/>
      <c r="K697" s="242"/>
      <c r="L697" s="247"/>
      <c r="M697" s="248"/>
      <c r="N697" s="249"/>
      <c r="O697" s="249"/>
      <c r="P697" s="249"/>
      <c r="Q697" s="249"/>
      <c r="R697" s="249"/>
      <c r="S697" s="249"/>
      <c r="T697" s="250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1" t="s">
        <v>148</v>
      </c>
      <c r="AU697" s="251" t="s">
        <v>86</v>
      </c>
      <c r="AV697" s="14" t="s">
        <v>86</v>
      </c>
      <c r="AW697" s="14" t="s">
        <v>4</v>
      </c>
      <c r="AX697" s="14" t="s">
        <v>84</v>
      </c>
      <c r="AY697" s="251" t="s">
        <v>139</v>
      </c>
    </row>
    <row r="698" s="2" customFormat="1" ht="24.15" customHeight="1">
      <c r="A698" s="39"/>
      <c r="B698" s="40"/>
      <c r="C698" s="216" t="s">
        <v>1115</v>
      </c>
      <c r="D698" s="216" t="s">
        <v>142</v>
      </c>
      <c r="E698" s="217" t="s">
        <v>1116</v>
      </c>
      <c r="F698" s="218" t="s">
        <v>1117</v>
      </c>
      <c r="G698" s="219" t="s">
        <v>238</v>
      </c>
      <c r="H698" s="220">
        <v>24.800000000000001</v>
      </c>
      <c r="I698" s="221"/>
      <c r="J698" s="222">
        <f>ROUND(I698*H698,2)</f>
        <v>0</v>
      </c>
      <c r="K698" s="223"/>
      <c r="L698" s="45"/>
      <c r="M698" s="224" t="s">
        <v>1</v>
      </c>
      <c r="N698" s="225" t="s">
        <v>41</v>
      </c>
      <c r="O698" s="92"/>
      <c r="P698" s="226">
        <f>O698*H698</f>
        <v>0</v>
      </c>
      <c r="Q698" s="226">
        <v>0.00018000000000000001</v>
      </c>
      <c r="R698" s="226">
        <f>Q698*H698</f>
        <v>0.0044640000000000001</v>
      </c>
      <c r="S698" s="226">
        <v>0</v>
      </c>
      <c r="T698" s="227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28" t="s">
        <v>259</v>
      </c>
      <c r="AT698" s="228" t="s">
        <v>142</v>
      </c>
      <c r="AU698" s="228" t="s">
        <v>86</v>
      </c>
      <c r="AY698" s="18" t="s">
        <v>139</v>
      </c>
      <c r="BE698" s="229">
        <f>IF(N698="základní",J698,0)</f>
        <v>0</v>
      </c>
      <c r="BF698" s="229">
        <f>IF(N698="snížená",J698,0)</f>
        <v>0</v>
      </c>
      <c r="BG698" s="229">
        <f>IF(N698="zákl. přenesená",J698,0)</f>
        <v>0</v>
      </c>
      <c r="BH698" s="229">
        <f>IF(N698="sníž. přenesená",J698,0)</f>
        <v>0</v>
      </c>
      <c r="BI698" s="229">
        <f>IF(N698="nulová",J698,0)</f>
        <v>0</v>
      </c>
      <c r="BJ698" s="18" t="s">
        <v>84</v>
      </c>
      <c r="BK698" s="229">
        <f>ROUND(I698*H698,2)</f>
        <v>0</v>
      </c>
      <c r="BL698" s="18" t="s">
        <v>259</v>
      </c>
      <c r="BM698" s="228" t="s">
        <v>1118</v>
      </c>
    </row>
    <row r="699" s="13" customFormat="1">
      <c r="A699" s="13"/>
      <c r="B699" s="230"/>
      <c r="C699" s="231"/>
      <c r="D699" s="232" t="s">
        <v>148</v>
      </c>
      <c r="E699" s="233" t="s">
        <v>1</v>
      </c>
      <c r="F699" s="234" t="s">
        <v>1119</v>
      </c>
      <c r="G699" s="231"/>
      <c r="H699" s="233" t="s">
        <v>1</v>
      </c>
      <c r="I699" s="235"/>
      <c r="J699" s="231"/>
      <c r="K699" s="231"/>
      <c r="L699" s="236"/>
      <c r="M699" s="237"/>
      <c r="N699" s="238"/>
      <c r="O699" s="238"/>
      <c r="P699" s="238"/>
      <c r="Q699" s="238"/>
      <c r="R699" s="238"/>
      <c r="S699" s="238"/>
      <c r="T699" s="239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0" t="s">
        <v>148</v>
      </c>
      <c r="AU699" s="240" t="s">
        <v>86</v>
      </c>
      <c r="AV699" s="13" t="s">
        <v>84</v>
      </c>
      <c r="AW699" s="13" t="s">
        <v>32</v>
      </c>
      <c r="AX699" s="13" t="s">
        <v>76</v>
      </c>
      <c r="AY699" s="240" t="s">
        <v>139</v>
      </c>
    </row>
    <row r="700" s="14" customFormat="1">
      <c r="A700" s="14"/>
      <c r="B700" s="241"/>
      <c r="C700" s="242"/>
      <c r="D700" s="232" t="s">
        <v>148</v>
      </c>
      <c r="E700" s="243" t="s">
        <v>1</v>
      </c>
      <c r="F700" s="244" t="s">
        <v>1120</v>
      </c>
      <c r="G700" s="242"/>
      <c r="H700" s="245">
        <v>24.800000000000001</v>
      </c>
      <c r="I700" s="246"/>
      <c r="J700" s="242"/>
      <c r="K700" s="242"/>
      <c r="L700" s="247"/>
      <c r="M700" s="248"/>
      <c r="N700" s="249"/>
      <c r="O700" s="249"/>
      <c r="P700" s="249"/>
      <c r="Q700" s="249"/>
      <c r="R700" s="249"/>
      <c r="S700" s="249"/>
      <c r="T700" s="250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1" t="s">
        <v>148</v>
      </c>
      <c r="AU700" s="251" t="s">
        <v>86</v>
      </c>
      <c r="AV700" s="14" t="s">
        <v>86</v>
      </c>
      <c r="AW700" s="14" t="s">
        <v>32</v>
      </c>
      <c r="AX700" s="14" t="s">
        <v>84</v>
      </c>
      <c r="AY700" s="251" t="s">
        <v>139</v>
      </c>
    </row>
    <row r="701" s="2" customFormat="1" ht="16.5" customHeight="1">
      <c r="A701" s="39"/>
      <c r="B701" s="40"/>
      <c r="C701" s="274" t="s">
        <v>1121</v>
      </c>
      <c r="D701" s="274" t="s">
        <v>283</v>
      </c>
      <c r="E701" s="275" t="s">
        <v>1122</v>
      </c>
      <c r="F701" s="276" t="s">
        <v>1123</v>
      </c>
      <c r="G701" s="277" t="s">
        <v>238</v>
      </c>
      <c r="H701" s="278">
        <v>26.039999999999999</v>
      </c>
      <c r="I701" s="279"/>
      <c r="J701" s="280">
        <f>ROUND(I701*H701,2)</f>
        <v>0</v>
      </c>
      <c r="K701" s="281"/>
      <c r="L701" s="282"/>
      <c r="M701" s="283" t="s">
        <v>1</v>
      </c>
      <c r="N701" s="284" t="s">
        <v>41</v>
      </c>
      <c r="O701" s="92"/>
      <c r="P701" s="226">
        <f>O701*H701</f>
        <v>0</v>
      </c>
      <c r="Q701" s="226">
        <v>0.00032000000000000003</v>
      </c>
      <c r="R701" s="226">
        <f>Q701*H701</f>
        <v>0.0083327999999999996</v>
      </c>
      <c r="S701" s="226">
        <v>0</v>
      </c>
      <c r="T701" s="227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28" t="s">
        <v>351</v>
      </c>
      <c r="AT701" s="228" t="s">
        <v>283</v>
      </c>
      <c r="AU701" s="228" t="s">
        <v>86</v>
      </c>
      <c r="AY701" s="18" t="s">
        <v>139</v>
      </c>
      <c r="BE701" s="229">
        <f>IF(N701="základní",J701,0)</f>
        <v>0</v>
      </c>
      <c r="BF701" s="229">
        <f>IF(N701="snížená",J701,0)</f>
        <v>0</v>
      </c>
      <c r="BG701" s="229">
        <f>IF(N701="zákl. přenesená",J701,0)</f>
        <v>0</v>
      </c>
      <c r="BH701" s="229">
        <f>IF(N701="sníž. přenesená",J701,0)</f>
        <v>0</v>
      </c>
      <c r="BI701" s="229">
        <f>IF(N701="nulová",J701,0)</f>
        <v>0</v>
      </c>
      <c r="BJ701" s="18" t="s">
        <v>84</v>
      </c>
      <c r="BK701" s="229">
        <f>ROUND(I701*H701,2)</f>
        <v>0</v>
      </c>
      <c r="BL701" s="18" t="s">
        <v>259</v>
      </c>
      <c r="BM701" s="228" t="s">
        <v>1124</v>
      </c>
    </row>
    <row r="702" s="14" customFormat="1">
      <c r="A702" s="14"/>
      <c r="B702" s="241"/>
      <c r="C702" s="242"/>
      <c r="D702" s="232" t="s">
        <v>148</v>
      </c>
      <c r="E702" s="242"/>
      <c r="F702" s="244" t="s">
        <v>1125</v>
      </c>
      <c r="G702" s="242"/>
      <c r="H702" s="245">
        <v>26.039999999999999</v>
      </c>
      <c r="I702" s="246"/>
      <c r="J702" s="242"/>
      <c r="K702" s="242"/>
      <c r="L702" s="247"/>
      <c r="M702" s="248"/>
      <c r="N702" s="249"/>
      <c r="O702" s="249"/>
      <c r="P702" s="249"/>
      <c r="Q702" s="249"/>
      <c r="R702" s="249"/>
      <c r="S702" s="249"/>
      <c r="T702" s="250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1" t="s">
        <v>148</v>
      </c>
      <c r="AU702" s="251" t="s">
        <v>86</v>
      </c>
      <c r="AV702" s="14" t="s">
        <v>86</v>
      </c>
      <c r="AW702" s="14" t="s">
        <v>4</v>
      </c>
      <c r="AX702" s="14" t="s">
        <v>84</v>
      </c>
      <c r="AY702" s="251" t="s">
        <v>139</v>
      </c>
    </row>
    <row r="703" s="2" customFormat="1" ht="16.5" customHeight="1">
      <c r="A703" s="39"/>
      <c r="B703" s="40"/>
      <c r="C703" s="216" t="s">
        <v>1126</v>
      </c>
      <c r="D703" s="216" t="s">
        <v>142</v>
      </c>
      <c r="E703" s="217" t="s">
        <v>1127</v>
      </c>
      <c r="F703" s="218" t="s">
        <v>1128</v>
      </c>
      <c r="G703" s="219" t="s">
        <v>238</v>
      </c>
      <c r="H703" s="220">
        <v>24.800000000000001</v>
      </c>
      <c r="I703" s="221"/>
      <c r="J703" s="222">
        <f>ROUND(I703*H703,2)</f>
        <v>0</v>
      </c>
      <c r="K703" s="223"/>
      <c r="L703" s="45"/>
      <c r="M703" s="224" t="s">
        <v>1</v>
      </c>
      <c r="N703" s="225" t="s">
        <v>41</v>
      </c>
      <c r="O703" s="92"/>
      <c r="P703" s="226">
        <f>O703*H703</f>
        <v>0</v>
      </c>
      <c r="Q703" s="226">
        <v>9.0000000000000006E-05</v>
      </c>
      <c r="R703" s="226">
        <f>Q703*H703</f>
        <v>0.002232</v>
      </c>
      <c r="S703" s="226">
        <v>0</v>
      </c>
      <c r="T703" s="227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28" t="s">
        <v>259</v>
      </c>
      <c r="AT703" s="228" t="s">
        <v>142</v>
      </c>
      <c r="AU703" s="228" t="s">
        <v>86</v>
      </c>
      <c r="AY703" s="18" t="s">
        <v>139</v>
      </c>
      <c r="BE703" s="229">
        <f>IF(N703="základní",J703,0)</f>
        <v>0</v>
      </c>
      <c r="BF703" s="229">
        <f>IF(N703="snížená",J703,0)</f>
        <v>0</v>
      </c>
      <c r="BG703" s="229">
        <f>IF(N703="zákl. přenesená",J703,0)</f>
        <v>0</v>
      </c>
      <c r="BH703" s="229">
        <f>IF(N703="sníž. přenesená",J703,0)</f>
        <v>0</v>
      </c>
      <c r="BI703" s="229">
        <f>IF(N703="nulová",J703,0)</f>
        <v>0</v>
      </c>
      <c r="BJ703" s="18" t="s">
        <v>84</v>
      </c>
      <c r="BK703" s="229">
        <f>ROUND(I703*H703,2)</f>
        <v>0</v>
      </c>
      <c r="BL703" s="18" t="s">
        <v>259</v>
      </c>
      <c r="BM703" s="228" t="s">
        <v>1129</v>
      </c>
    </row>
    <row r="704" s="13" customFormat="1">
      <c r="A704" s="13"/>
      <c r="B704" s="230"/>
      <c r="C704" s="231"/>
      <c r="D704" s="232" t="s">
        <v>148</v>
      </c>
      <c r="E704" s="233" t="s">
        <v>1</v>
      </c>
      <c r="F704" s="234" t="s">
        <v>1130</v>
      </c>
      <c r="G704" s="231"/>
      <c r="H704" s="233" t="s">
        <v>1</v>
      </c>
      <c r="I704" s="235"/>
      <c r="J704" s="231"/>
      <c r="K704" s="231"/>
      <c r="L704" s="236"/>
      <c r="M704" s="237"/>
      <c r="N704" s="238"/>
      <c r="O704" s="238"/>
      <c r="P704" s="238"/>
      <c r="Q704" s="238"/>
      <c r="R704" s="238"/>
      <c r="S704" s="238"/>
      <c r="T704" s="239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0" t="s">
        <v>148</v>
      </c>
      <c r="AU704" s="240" t="s">
        <v>86</v>
      </c>
      <c r="AV704" s="13" t="s">
        <v>84</v>
      </c>
      <c r="AW704" s="13" t="s">
        <v>32</v>
      </c>
      <c r="AX704" s="13" t="s">
        <v>76</v>
      </c>
      <c r="AY704" s="240" t="s">
        <v>139</v>
      </c>
    </row>
    <row r="705" s="13" customFormat="1">
      <c r="A705" s="13"/>
      <c r="B705" s="230"/>
      <c r="C705" s="231"/>
      <c r="D705" s="232" t="s">
        <v>148</v>
      </c>
      <c r="E705" s="233" t="s">
        <v>1</v>
      </c>
      <c r="F705" s="234" t="s">
        <v>667</v>
      </c>
      <c r="G705" s="231"/>
      <c r="H705" s="233" t="s">
        <v>1</v>
      </c>
      <c r="I705" s="235"/>
      <c r="J705" s="231"/>
      <c r="K705" s="231"/>
      <c r="L705" s="236"/>
      <c r="M705" s="237"/>
      <c r="N705" s="238"/>
      <c r="O705" s="238"/>
      <c r="P705" s="238"/>
      <c r="Q705" s="238"/>
      <c r="R705" s="238"/>
      <c r="S705" s="238"/>
      <c r="T705" s="239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0" t="s">
        <v>148</v>
      </c>
      <c r="AU705" s="240" t="s">
        <v>86</v>
      </c>
      <c r="AV705" s="13" t="s">
        <v>84</v>
      </c>
      <c r="AW705" s="13" t="s">
        <v>32</v>
      </c>
      <c r="AX705" s="13" t="s">
        <v>76</v>
      </c>
      <c r="AY705" s="240" t="s">
        <v>139</v>
      </c>
    </row>
    <row r="706" s="14" customFormat="1">
      <c r="A706" s="14"/>
      <c r="B706" s="241"/>
      <c r="C706" s="242"/>
      <c r="D706" s="232" t="s">
        <v>148</v>
      </c>
      <c r="E706" s="243" t="s">
        <v>1</v>
      </c>
      <c r="F706" s="244" t="s">
        <v>1131</v>
      </c>
      <c r="G706" s="242"/>
      <c r="H706" s="245">
        <v>4.5999999999999996</v>
      </c>
      <c r="I706" s="246"/>
      <c r="J706" s="242"/>
      <c r="K706" s="242"/>
      <c r="L706" s="247"/>
      <c r="M706" s="248"/>
      <c r="N706" s="249"/>
      <c r="O706" s="249"/>
      <c r="P706" s="249"/>
      <c r="Q706" s="249"/>
      <c r="R706" s="249"/>
      <c r="S706" s="249"/>
      <c r="T706" s="250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1" t="s">
        <v>148</v>
      </c>
      <c r="AU706" s="251" t="s">
        <v>86</v>
      </c>
      <c r="AV706" s="14" t="s">
        <v>86</v>
      </c>
      <c r="AW706" s="14" t="s">
        <v>32</v>
      </c>
      <c r="AX706" s="14" t="s">
        <v>76</v>
      </c>
      <c r="AY706" s="251" t="s">
        <v>139</v>
      </c>
    </row>
    <row r="707" s="14" customFormat="1">
      <c r="A707" s="14"/>
      <c r="B707" s="241"/>
      <c r="C707" s="242"/>
      <c r="D707" s="232" t="s">
        <v>148</v>
      </c>
      <c r="E707" s="243" t="s">
        <v>1</v>
      </c>
      <c r="F707" s="244" t="s">
        <v>1132</v>
      </c>
      <c r="G707" s="242"/>
      <c r="H707" s="245">
        <v>-1.3999999999999999</v>
      </c>
      <c r="I707" s="246"/>
      <c r="J707" s="242"/>
      <c r="K707" s="242"/>
      <c r="L707" s="247"/>
      <c r="M707" s="248"/>
      <c r="N707" s="249"/>
      <c r="O707" s="249"/>
      <c r="P707" s="249"/>
      <c r="Q707" s="249"/>
      <c r="R707" s="249"/>
      <c r="S707" s="249"/>
      <c r="T707" s="250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1" t="s">
        <v>148</v>
      </c>
      <c r="AU707" s="251" t="s">
        <v>86</v>
      </c>
      <c r="AV707" s="14" t="s">
        <v>86</v>
      </c>
      <c r="AW707" s="14" t="s">
        <v>32</v>
      </c>
      <c r="AX707" s="14" t="s">
        <v>76</v>
      </c>
      <c r="AY707" s="251" t="s">
        <v>139</v>
      </c>
    </row>
    <row r="708" s="13" customFormat="1">
      <c r="A708" s="13"/>
      <c r="B708" s="230"/>
      <c r="C708" s="231"/>
      <c r="D708" s="232" t="s">
        <v>148</v>
      </c>
      <c r="E708" s="233" t="s">
        <v>1</v>
      </c>
      <c r="F708" s="234" t="s">
        <v>669</v>
      </c>
      <c r="G708" s="231"/>
      <c r="H708" s="233" t="s">
        <v>1</v>
      </c>
      <c r="I708" s="235"/>
      <c r="J708" s="231"/>
      <c r="K708" s="231"/>
      <c r="L708" s="236"/>
      <c r="M708" s="237"/>
      <c r="N708" s="238"/>
      <c r="O708" s="238"/>
      <c r="P708" s="238"/>
      <c r="Q708" s="238"/>
      <c r="R708" s="238"/>
      <c r="S708" s="238"/>
      <c r="T708" s="239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0" t="s">
        <v>148</v>
      </c>
      <c r="AU708" s="240" t="s">
        <v>86</v>
      </c>
      <c r="AV708" s="13" t="s">
        <v>84</v>
      </c>
      <c r="AW708" s="13" t="s">
        <v>32</v>
      </c>
      <c r="AX708" s="13" t="s">
        <v>76</v>
      </c>
      <c r="AY708" s="240" t="s">
        <v>139</v>
      </c>
    </row>
    <row r="709" s="14" customFormat="1">
      <c r="A709" s="14"/>
      <c r="B709" s="241"/>
      <c r="C709" s="242"/>
      <c r="D709" s="232" t="s">
        <v>148</v>
      </c>
      <c r="E709" s="243" t="s">
        <v>1</v>
      </c>
      <c r="F709" s="244" t="s">
        <v>1133</v>
      </c>
      <c r="G709" s="242"/>
      <c r="H709" s="245">
        <v>4.9000000000000004</v>
      </c>
      <c r="I709" s="246"/>
      <c r="J709" s="242"/>
      <c r="K709" s="242"/>
      <c r="L709" s="247"/>
      <c r="M709" s="248"/>
      <c r="N709" s="249"/>
      <c r="O709" s="249"/>
      <c r="P709" s="249"/>
      <c r="Q709" s="249"/>
      <c r="R709" s="249"/>
      <c r="S709" s="249"/>
      <c r="T709" s="250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1" t="s">
        <v>148</v>
      </c>
      <c r="AU709" s="251" t="s">
        <v>86</v>
      </c>
      <c r="AV709" s="14" t="s">
        <v>86</v>
      </c>
      <c r="AW709" s="14" t="s">
        <v>32</v>
      </c>
      <c r="AX709" s="14" t="s">
        <v>76</v>
      </c>
      <c r="AY709" s="251" t="s">
        <v>139</v>
      </c>
    </row>
    <row r="710" s="14" customFormat="1">
      <c r="A710" s="14"/>
      <c r="B710" s="241"/>
      <c r="C710" s="242"/>
      <c r="D710" s="232" t="s">
        <v>148</v>
      </c>
      <c r="E710" s="243" t="s">
        <v>1</v>
      </c>
      <c r="F710" s="244" t="s">
        <v>1134</v>
      </c>
      <c r="G710" s="242"/>
      <c r="H710" s="245">
        <v>-0.69999999999999996</v>
      </c>
      <c r="I710" s="246"/>
      <c r="J710" s="242"/>
      <c r="K710" s="242"/>
      <c r="L710" s="247"/>
      <c r="M710" s="248"/>
      <c r="N710" s="249"/>
      <c r="O710" s="249"/>
      <c r="P710" s="249"/>
      <c r="Q710" s="249"/>
      <c r="R710" s="249"/>
      <c r="S710" s="249"/>
      <c r="T710" s="250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1" t="s">
        <v>148</v>
      </c>
      <c r="AU710" s="251" t="s">
        <v>86</v>
      </c>
      <c r="AV710" s="14" t="s">
        <v>86</v>
      </c>
      <c r="AW710" s="14" t="s">
        <v>32</v>
      </c>
      <c r="AX710" s="14" t="s">
        <v>76</v>
      </c>
      <c r="AY710" s="251" t="s">
        <v>139</v>
      </c>
    </row>
    <row r="711" s="13" customFormat="1">
      <c r="A711" s="13"/>
      <c r="B711" s="230"/>
      <c r="C711" s="231"/>
      <c r="D711" s="232" t="s">
        <v>148</v>
      </c>
      <c r="E711" s="233" t="s">
        <v>1</v>
      </c>
      <c r="F711" s="234" t="s">
        <v>671</v>
      </c>
      <c r="G711" s="231"/>
      <c r="H711" s="233" t="s">
        <v>1</v>
      </c>
      <c r="I711" s="235"/>
      <c r="J711" s="231"/>
      <c r="K711" s="231"/>
      <c r="L711" s="236"/>
      <c r="M711" s="237"/>
      <c r="N711" s="238"/>
      <c r="O711" s="238"/>
      <c r="P711" s="238"/>
      <c r="Q711" s="238"/>
      <c r="R711" s="238"/>
      <c r="S711" s="238"/>
      <c r="T711" s="239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0" t="s">
        <v>148</v>
      </c>
      <c r="AU711" s="240" t="s">
        <v>86</v>
      </c>
      <c r="AV711" s="13" t="s">
        <v>84</v>
      </c>
      <c r="AW711" s="13" t="s">
        <v>32</v>
      </c>
      <c r="AX711" s="13" t="s">
        <v>76</v>
      </c>
      <c r="AY711" s="240" t="s">
        <v>139</v>
      </c>
    </row>
    <row r="712" s="14" customFormat="1">
      <c r="A712" s="14"/>
      <c r="B712" s="241"/>
      <c r="C712" s="242"/>
      <c r="D712" s="232" t="s">
        <v>148</v>
      </c>
      <c r="E712" s="243" t="s">
        <v>1</v>
      </c>
      <c r="F712" s="244" t="s">
        <v>1133</v>
      </c>
      <c r="G712" s="242"/>
      <c r="H712" s="245">
        <v>4.9000000000000004</v>
      </c>
      <c r="I712" s="246"/>
      <c r="J712" s="242"/>
      <c r="K712" s="242"/>
      <c r="L712" s="247"/>
      <c r="M712" s="248"/>
      <c r="N712" s="249"/>
      <c r="O712" s="249"/>
      <c r="P712" s="249"/>
      <c r="Q712" s="249"/>
      <c r="R712" s="249"/>
      <c r="S712" s="249"/>
      <c r="T712" s="250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1" t="s">
        <v>148</v>
      </c>
      <c r="AU712" s="251" t="s">
        <v>86</v>
      </c>
      <c r="AV712" s="14" t="s">
        <v>86</v>
      </c>
      <c r="AW712" s="14" t="s">
        <v>32</v>
      </c>
      <c r="AX712" s="14" t="s">
        <v>76</v>
      </c>
      <c r="AY712" s="251" t="s">
        <v>139</v>
      </c>
    </row>
    <row r="713" s="14" customFormat="1">
      <c r="A713" s="14"/>
      <c r="B713" s="241"/>
      <c r="C713" s="242"/>
      <c r="D713" s="232" t="s">
        <v>148</v>
      </c>
      <c r="E713" s="243" t="s">
        <v>1</v>
      </c>
      <c r="F713" s="244" t="s">
        <v>1134</v>
      </c>
      <c r="G713" s="242"/>
      <c r="H713" s="245">
        <v>-0.69999999999999996</v>
      </c>
      <c r="I713" s="246"/>
      <c r="J713" s="242"/>
      <c r="K713" s="242"/>
      <c r="L713" s="247"/>
      <c r="M713" s="248"/>
      <c r="N713" s="249"/>
      <c r="O713" s="249"/>
      <c r="P713" s="249"/>
      <c r="Q713" s="249"/>
      <c r="R713" s="249"/>
      <c r="S713" s="249"/>
      <c r="T713" s="250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1" t="s">
        <v>148</v>
      </c>
      <c r="AU713" s="251" t="s">
        <v>86</v>
      </c>
      <c r="AV713" s="14" t="s">
        <v>86</v>
      </c>
      <c r="AW713" s="14" t="s">
        <v>32</v>
      </c>
      <c r="AX713" s="14" t="s">
        <v>76</v>
      </c>
      <c r="AY713" s="251" t="s">
        <v>139</v>
      </c>
    </row>
    <row r="714" s="13" customFormat="1">
      <c r="A714" s="13"/>
      <c r="B714" s="230"/>
      <c r="C714" s="231"/>
      <c r="D714" s="232" t="s">
        <v>148</v>
      </c>
      <c r="E714" s="233" t="s">
        <v>1</v>
      </c>
      <c r="F714" s="234" t="s">
        <v>672</v>
      </c>
      <c r="G714" s="231"/>
      <c r="H714" s="233" t="s">
        <v>1</v>
      </c>
      <c r="I714" s="235"/>
      <c r="J714" s="231"/>
      <c r="K714" s="231"/>
      <c r="L714" s="236"/>
      <c r="M714" s="237"/>
      <c r="N714" s="238"/>
      <c r="O714" s="238"/>
      <c r="P714" s="238"/>
      <c r="Q714" s="238"/>
      <c r="R714" s="238"/>
      <c r="S714" s="238"/>
      <c r="T714" s="239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0" t="s">
        <v>148</v>
      </c>
      <c r="AU714" s="240" t="s">
        <v>86</v>
      </c>
      <c r="AV714" s="13" t="s">
        <v>84</v>
      </c>
      <c r="AW714" s="13" t="s">
        <v>32</v>
      </c>
      <c r="AX714" s="13" t="s">
        <v>76</v>
      </c>
      <c r="AY714" s="240" t="s">
        <v>139</v>
      </c>
    </row>
    <row r="715" s="14" customFormat="1">
      <c r="A715" s="14"/>
      <c r="B715" s="241"/>
      <c r="C715" s="242"/>
      <c r="D715" s="232" t="s">
        <v>148</v>
      </c>
      <c r="E715" s="243" t="s">
        <v>1</v>
      </c>
      <c r="F715" s="244" t="s">
        <v>1135</v>
      </c>
      <c r="G715" s="242"/>
      <c r="H715" s="245">
        <v>5.2999999999999998</v>
      </c>
      <c r="I715" s="246"/>
      <c r="J715" s="242"/>
      <c r="K715" s="242"/>
      <c r="L715" s="247"/>
      <c r="M715" s="248"/>
      <c r="N715" s="249"/>
      <c r="O715" s="249"/>
      <c r="P715" s="249"/>
      <c r="Q715" s="249"/>
      <c r="R715" s="249"/>
      <c r="S715" s="249"/>
      <c r="T715" s="250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1" t="s">
        <v>148</v>
      </c>
      <c r="AU715" s="251" t="s">
        <v>86</v>
      </c>
      <c r="AV715" s="14" t="s">
        <v>86</v>
      </c>
      <c r="AW715" s="14" t="s">
        <v>32</v>
      </c>
      <c r="AX715" s="14" t="s">
        <v>76</v>
      </c>
      <c r="AY715" s="251" t="s">
        <v>139</v>
      </c>
    </row>
    <row r="716" s="14" customFormat="1">
      <c r="A716" s="14"/>
      <c r="B716" s="241"/>
      <c r="C716" s="242"/>
      <c r="D716" s="232" t="s">
        <v>148</v>
      </c>
      <c r="E716" s="243" t="s">
        <v>1</v>
      </c>
      <c r="F716" s="244" t="s">
        <v>1132</v>
      </c>
      <c r="G716" s="242"/>
      <c r="H716" s="245">
        <v>-1.3999999999999999</v>
      </c>
      <c r="I716" s="246"/>
      <c r="J716" s="242"/>
      <c r="K716" s="242"/>
      <c r="L716" s="247"/>
      <c r="M716" s="248"/>
      <c r="N716" s="249"/>
      <c r="O716" s="249"/>
      <c r="P716" s="249"/>
      <c r="Q716" s="249"/>
      <c r="R716" s="249"/>
      <c r="S716" s="249"/>
      <c r="T716" s="250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1" t="s">
        <v>148</v>
      </c>
      <c r="AU716" s="251" t="s">
        <v>86</v>
      </c>
      <c r="AV716" s="14" t="s">
        <v>86</v>
      </c>
      <c r="AW716" s="14" t="s">
        <v>32</v>
      </c>
      <c r="AX716" s="14" t="s">
        <v>76</v>
      </c>
      <c r="AY716" s="251" t="s">
        <v>139</v>
      </c>
    </row>
    <row r="717" s="13" customFormat="1">
      <c r="A717" s="13"/>
      <c r="B717" s="230"/>
      <c r="C717" s="231"/>
      <c r="D717" s="232" t="s">
        <v>148</v>
      </c>
      <c r="E717" s="233" t="s">
        <v>1</v>
      </c>
      <c r="F717" s="234" t="s">
        <v>674</v>
      </c>
      <c r="G717" s="231"/>
      <c r="H717" s="233" t="s">
        <v>1</v>
      </c>
      <c r="I717" s="235"/>
      <c r="J717" s="231"/>
      <c r="K717" s="231"/>
      <c r="L717" s="236"/>
      <c r="M717" s="237"/>
      <c r="N717" s="238"/>
      <c r="O717" s="238"/>
      <c r="P717" s="238"/>
      <c r="Q717" s="238"/>
      <c r="R717" s="238"/>
      <c r="S717" s="238"/>
      <c r="T717" s="239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0" t="s">
        <v>148</v>
      </c>
      <c r="AU717" s="240" t="s">
        <v>86</v>
      </c>
      <c r="AV717" s="13" t="s">
        <v>84</v>
      </c>
      <c r="AW717" s="13" t="s">
        <v>32</v>
      </c>
      <c r="AX717" s="13" t="s">
        <v>76</v>
      </c>
      <c r="AY717" s="240" t="s">
        <v>139</v>
      </c>
    </row>
    <row r="718" s="14" customFormat="1">
      <c r="A718" s="14"/>
      <c r="B718" s="241"/>
      <c r="C718" s="242"/>
      <c r="D718" s="232" t="s">
        <v>148</v>
      </c>
      <c r="E718" s="243" t="s">
        <v>1</v>
      </c>
      <c r="F718" s="244" t="s">
        <v>1136</v>
      </c>
      <c r="G718" s="242"/>
      <c r="H718" s="245">
        <v>4.7000000000000002</v>
      </c>
      <c r="I718" s="246"/>
      <c r="J718" s="242"/>
      <c r="K718" s="242"/>
      <c r="L718" s="247"/>
      <c r="M718" s="248"/>
      <c r="N718" s="249"/>
      <c r="O718" s="249"/>
      <c r="P718" s="249"/>
      <c r="Q718" s="249"/>
      <c r="R718" s="249"/>
      <c r="S718" s="249"/>
      <c r="T718" s="250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1" t="s">
        <v>148</v>
      </c>
      <c r="AU718" s="251" t="s">
        <v>86</v>
      </c>
      <c r="AV718" s="14" t="s">
        <v>86</v>
      </c>
      <c r="AW718" s="14" t="s">
        <v>32</v>
      </c>
      <c r="AX718" s="14" t="s">
        <v>76</v>
      </c>
      <c r="AY718" s="251" t="s">
        <v>139</v>
      </c>
    </row>
    <row r="719" s="14" customFormat="1">
      <c r="A719" s="14"/>
      <c r="B719" s="241"/>
      <c r="C719" s="242"/>
      <c r="D719" s="232" t="s">
        <v>148</v>
      </c>
      <c r="E719" s="243" t="s">
        <v>1</v>
      </c>
      <c r="F719" s="244" t="s">
        <v>1132</v>
      </c>
      <c r="G719" s="242"/>
      <c r="H719" s="245">
        <v>-1.3999999999999999</v>
      </c>
      <c r="I719" s="246"/>
      <c r="J719" s="242"/>
      <c r="K719" s="242"/>
      <c r="L719" s="247"/>
      <c r="M719" s="248"/>
      <c r="N719" s="249"/>
      <c r="O719" s="249"/>
      <c r="P719" s="249"/>
      <c r="Q719" s="249"/>
      <c r="R719" s="249"/>
      <c r="S719" s="249"/>
      <c r="T719" s="250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1" t="s">
        <v>148</v>
      </c>
      <c r="AU719" s="251" t="s">
        <v>86</v>
      </c>
      <c r="AV719" s="14" t="s">
        <v>86</v>
      </c>
      <c r="AW719" s="14" t="s">
        <v>32</v>
      </c>
      <c r="AX719" s="14" t="s">
        <v>76</v>
      </c>
      <c r="AY719" s="251" t="s">
        <v>139</v>
      </c>
    </row>
    <row r="720" s="13" customFormat="1">
      <c r="A720" s="13"/>
      <c r="B720" s="230"/>
      <c r="C720" s="231"/>
      <c r="D720" s="232" t="s">
        <v>148</v>
      </c>
      <c r="E720" s="233" t="s">
        <v>1</v>
      </c>
      <c r="F720" s="234" t="s">
        <v>676</v>
      </c>
      <c r="G720" s="231"/>
      <c r="H720" s="233" t="s">
        <v>1</v>
      </c>
      <c r="I720" s="235"/>
      <c r="J720" s="231"/>
      <c r="K720" s="231"/>
      <c r="L720" s="236"/>
      <c r="M720" s="237"/>
      <c r="N720" s="238"/>
      <c r="O720" s="238"/>
      <c r="P720" s="238"/>
      <c r="Q720" s="238"/>
      <c r="R720" s="238"/>
      <c r="S720" s="238"/>
      <c r="T720" s="239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0" t="s">
        <v>148</v>
      </c>
      <c r="AU720" s="240" t="s">
        <v>86</v>
      </c>
      <c r="AV720" s="13" t="s">
        <v>84</v>
      </c>
      <c r="AW720" s="13" t="s">
        <v>32</v>
      </c>
      <c r="AX720" s="13" t="s">
        <v>76</v>
      </c>
      <c r="AY720" s="240" t="s">
        <v>139</v>
      </c>
    </row>
    <row r="721" s="14" customFormat="1">
      <c r="A721" s="14"/>
      <c r="B721" s="241"/>
      <c r="C721" s="242"/>
      <c r="D721" s="232" t="s">
        <v>148</v>
      </c>
      <c r="E721" s="243" t="s">
        <v>1</v>
      </c>
      <c r="F721" s="244" t="s">
        <v>1137</v>
      </c>
      <c r="G721" s="242"/>
      <c r="H721" s="245">
        <v>6.7000000000000002</v>
      </c>
      <c r="I721" s="246"/>
      <c r="J721" s="242"/>
      <c r="K721" s="242"/>
      <c r="L721" s="247"/>
      <c r="M721" s="248"/>
      <c r="N721" s="249"/>
      <c r="O721" s="249"/>
      <c r="P721" s="249"/>
      <c r="Q721" s="249"/>
      <c r="R721" s="249"/>
      <c r="S721" s="249"/>
      <c r="T721" s="250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1" t="s">
        <v>148</v>
      </c>
      <c r="AU721" s="251" t="s">
        <v>86</v>
      </c>
      <c r="AV721" s="14" t="s">
        <v>86</v>
      </c>
      <c r="AW721" s="14" t="s">
        <v>32</v>
      </c>
      <c r="AX721" s="14" t="s">
        <v>76</v>
      </c>
      <c r="AY721" s="251" t="s">
        <v>139</v>
      </c>
    </row>
    <row r="722" s="14" customFormat="1">
      <c r="A722" s="14"/>
      <c r="B722" s="241"/>
      <c r="C722" s="242"/>
      <c r="D722" s="232" t="s">
        <v>148</v>
      </c>
      <c r="E722" s="243" t="s">
        <v>1</v>
      </c>
      <c r="F722" s="244" t="s">
        <v>1134</v>
      </c>
      <c r="G722" s="242"/>
      <c r="H722" s="245">
        <v>-0.69999999999999996</v>
      </c>
      <c r="I722" s="246"/>
      <c r="J722" s="242"/>
      <c r="K722" s="242"/>
      <c r="L722" s="247"/>
      <c r="M722" s="248"/>
      <c r="N722" s="249"/>
      <c r="O722" s="249"/>
      <c r="P722" s="249"/>
      <c r="Q722" s="249"/>
      <c r="R722" s="249"/>
      <c r="S722" s="249"/>
      <c r="T722" s="250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1" t="s">
        <v>148</v>
      </c>
      <c r="AU722" s="251" t="s">
        <v>86</v>
      </c>
      <c r="AV722" s="14" t="s">
        <v>86</v>
      </c>
      <c r="AW722" s="14" t="s">
        <v>32</v>
      </c>
      <c r="AX722" s="14" t="s">
        <v>76</v>
      </c>
      <c r="AY722" s="251" t="s">
        <v>139</v>
      </c>
    </row>
    <row r="723" s="15" customFormat="1">
      <c r="A723" s="15"/>
      <c r="B723" s="252"/>
      <c r="C723" s="253"/>
      <c r="D723" s="232" t="s">
        <v>148</v>
      </c>
      <c r="E723" s="254" t="s">
        <v>1</v>
      </c>
      <c r="F723" s="255" t="s">
        <v>153</v>
      </c>
      <c r="G723" s="253"/>
      <c r="H723" s="256">
        <v>24.800000000000004</v>
      </c>
      <c r="I723" s="257"/>
      <c r="J723" s="253"/>
      <c r="K723" s="253"/>
      <c r="L723" s="258"/>
      <c r="M723" s="259"/>
      <c r="N723" s="260"/>
      <c r="O723" s="260"/>
      <c r="P723" s="260"/>
      <c r="Q723" s="260"/>
      <c r="R723" s="260"/>
      <c r="S723" s="260"/>
      <c r="T723" s="261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62" t="s">
        <v>148</v>
      </c>
      <c r="AU723" s="262" t="s">
        <v>86</v>
      </c>
      <c r="AV723" s="15" t="s">
        <v>146</v>
      </c>
      <c r="AW723" s="15" t="s">
        <v>32</v>
      </c>
      <c r="AX723" s="15" t="s">
        <v>84</v>
      </c>
      <c r="AY723" s="262" t="s">
        <v>139</v>
      </c>
    </row>
    <row r="724" s="2" customFormat="1" ht="24.15" customHeight="1">
      <c r="A724" s="39"/>
      <c r="B724" s="40"/>
      <c r="C724" s="216" t="s">
        <v>1138</v>
      </c>
      <c r="D724" s="216" t="s">
        <v>142</v>
      </c>
      <c r="E724" s="217" t="s">
        <v>1139</v>
      </c>
      <c r="F724" s="218" t="s">
        <v>1140</v>
      </c>
      <c r="G724" s="219" t="s">
        <v>156</v>
      </c>
      <c r="H724" s="220">
        <v>1.3140000000000001</v>
      </c>
      <c r="I724" s="221"/>
      <c r="J724" s="222">
        <f>ROUND(I724*H724,2)</f>
        <v>0</v>
      </c>
      <c r="K724" s="223"/>
      <c r="L724" s="45"/>
      <c r="M724" s="224" t="s">
        <v>1</v>
      </c>
      <c r="N724" s="225" t="s">
        <v>41</v>
      </c>
      <c r="O724" s="92"/>
      <c r="P724" s="226">
        <f>O724*H724</f>
        <v>0</v>
      </c>
      <c r="Q724" s="226">
        <v>0</v>
      </c>
      <c r="R724" s="226">
        <f>Q724*H724</f>
        <v>0</v>
      </c>
      <c r="S724" s="226">
        <v>0</v>
      </c>
      <c r="T724" s="227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28" t="s">
        <v>259</v>
      </c>
      <c r="AT724" s="228" t="s">
        <v>142</v>
      </c>
      <c r="AU724" s="228" t="s">
        <v>86</v>
      </c>
      <c r="AY724" s="18" t="s">
        <v>139</v>
      </c>
      <c r="BE724" s="229">
        <f>IF(N724="základní",J724,0)</f>
        <v>0</v>
      </c>
      <c r="BF724" s="229">
        <f>IF(N724="snížená",J724,0)</f>
        <v>0</v>
      </c>
      <c r="BG724" s="229">
        <f>IF(N724="zákl. přenesená",J724,0)</f>
        <v>0</v>
      </c>
      <c r="BH724" s="229">
        <f>IF(N724="sníž. přenesená",J724,0)</f>
        <v>0</v>
      </c>
      <c r="BI724" s="229">
        <f>IF(N724="nulová",J724,0)</f>
        <v>0</v>
      </c>
      <c r="BJ724" s="18" t="s">
        <v>84</v>
      </c>
      <c r="BK724" s="229">
        <f>ROUND(I724*H724,2)</f>
        <v>0</v>
      </c>
      <c r="BL724" s="18" t="s">
        <v>259</v>
      </c>
      <c r="BM724" s="228" t="s">
        <v>1141</v>
      </c>
    </row>
    <row r="725" s="12" customFormat="1" ht="22.8" customHeight="1">
      <c r="A725" s="12"/>
      <c r="B725" s="200"/>
      <c r="C725" s="201"/>
      <c r="D725" s="202" t="s">
        <v>75</v>
      </c>
      <c r="E725" s="214" t="s">
        <v>1142</v>
      </c>
      <c r="F725" s="214" t="s">
        <v>1143</v>
      </c>
      <c r="G725" s="201"/>
      <c r="H725" s="201"/>
      <c r="I725" s="204"/>
      <c r="J725" s="215">
        <f>BK725</f>
        <v>0</v>
      </c>
      <c r="K725" s="201"/>
      <c r="L725" s="206"/>
      <c r="M725" s="207"/>
      <c r="N725" s="208"/>
      <c r="O725" s="208"/>
      <c r="P725" s="209">
        <f>SUM(P726:P744)</f>
        <v>0</v>
      </c>
      <c r="Q725" s="208"/>
      <c r="R725" s="209">
        <f>SUM(R726:R744)</f>
        <v>0.043585140000000008</v>
      </c>
      <c r="S725" s="208"/>
      <c r="T725" s="210">
        <f>SUM(T726:T744)</f>
        <v>0.0017499999999999998</v>
      </c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R725" s="211" t="s">
        <v>86</v>
      </c>
      <c r="AT725" s="212" t="s">
        <v>75</v>
      </c>
      <c r="AU725" s="212" t="s">
        <v>84</v>
      </c>
      <c r="AY725" s="211" t="s">
        <v>139</v>
      </c>
      <c r="BK725" s="213">
        <f>SUM(BK726:BK744)</f>
        <v>0</v>
      </c>
    </row>
    <row r="726" s="2" customFormat="1" ht="24.15" customHeight="1">
      <c r="A726" s="39"/>
      <c r="B726" s="40"/>
      <c r="C726" s="216" t="s">
        <v>1144</v>
      </c>
      <c r="D726" s="216" t="s">
        <v>142</v>
      </c>
      <c r="E726" s="217" t="s">
        <v>1145</v>
      </c>
      <c r="F726" s="218" t="s">
        <v>1146</v>
      </c>
      <c r="G726" s="219" t="s">
        <v>165</v>
      </c>
      <c r="H726" s="220">
        <v>50</v>
      </c>
      <c r="I726" s="221"/>
      <c r="J726" s="222">
        <f>ROUND(I726*H726,2)</f>
        <v>0</v>
      </c>
      <c r="K726" s="223"/>
      <c r="L726" s="45"/>
      <c r="M726" s="224" t="s">
        <v>1</v>
      </c>
      <c r="N726" s="225" t="s">
        <v>41</v>
      </c>
      <c r="O726" s="92"/>
      <c r="P726" s="226">
        <f>O726*H726</f>
        <v>0</v>
      </c>
      <c r="Q726" s="226">
        <v>0</v>
      </c>
      <c r="R726" s="226">
        <f>Q726*H726</f>
        <v>0</v>
      </c>
      <c r="S726" s="226">
        <v>3.4999999999999997E-05</v>
      </c>
      <c r="T726" s="227">
        <f>S726*H726</f>
        <v>0.0017499999999999998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28" t="s">
        <v>259</v>
      </c>
      <c r="AT726" s="228" t="s">
        <v>142</v>
      </c>
      <c r="AU726" s="228" t="s">
        <v>86</v>
      </c>
      <c r="AY726" s="18" t="s">
        <v>139</v>
      </c>
      <c r="BE726" s="229">
        <f>IF(N726="základní",J726,0)</f>
        <v>0</v>
      </c>
      <c r="BF726" s="229">
        <f>IF(N726="snížená",J726,0)</f>
        <v>0</v>
      </c>
      <c r="BG726" s="229">
        <f>IF(N726="zákl. přenesená",J726,0)</f>
        <v>0</v>
      </c>
      <c r="BH726" s="229">
        <f>IF(N726="sníž. přenesená",J726,0)</f>
        <v>0</v>
      </c>
      <c r="BI726" s="229">
        <f>IF(N726="nulová",J726,0)</f>
        <v>0</v>
      </c>
      <c r="BJ726" s="18" t="s">
        <v>84</v>
      </c>
      <c r="BK726" s="229">
        <f>ROUND(I726*H726,2)</f>
        <v>0</v>
      </c>
      <c r="BL726" s="18" t="s">
        <v>259</v>
      </c>
      <c r="BM726" s="228" t="s">
        <v>1147</v>
      </c>
    </row>
    <row r="727" s="2" customFormat="1" ht="16.5" customHeight="1">
      <c r="A727" s="39"/>
      <c r="B727" s="40"/>
      <c r="C727" s="274" t="s">
        <v>1148</v>
      </c>
      <c r="D727" s="274" t="s">
        <v>283</v>
      </c>
      <c r="E727" s="275" t="s">
        <v>1149</v>
      </c>
      <c r="F727" s="276" t="s">
        <v>1150</v>
      </c>
      <c r="G727" s="277" t="s">
        <v>165</v>
      </c>
      <c r="H727" s="278">
        <v>52.5</v>
      </c>
      <c r="I727" s="279"/>
      <c r="J727" s="280">
        <f>ROUND(I727*H727,2)</f>
        <v>0</v>
      </c>
      <c r="K727" s="281"/>
      <c r="L727" s="282"/>
      <c r="M727" s="283" t="s">
        <v>1</v>
      </c>
      <c r="N727" s="284" t="s">
        <v>41</v>
      </c>
      <c r="O727" s="92"/>
      <c r="P727" s="226">
        <f>O727*H727</f>
        <v>0</v>
      </c>
      <c r="Q727" s="226">
        <v>0.00035</v>
      </c>
      <c r="R727" s="226">
        <f>Q727*H727</f>
        <v>0.018374999999999999</v>
      </c>
      <c r="S727" s="226">
        <v>0</v>
      </c>
      <c r="T727" s="227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28" t="s">
        <v>351</v>
      </c>
      <c r="AT727" s="228" t="s">
        <v>283</v>
      </c>
      <c r="AU727" s="228" t="s">
        <v>86</v>
      </c>
      <c r="AY727" s="18" t="s">
        <v>139</v>
      </c>
      <c r="BE727" s="229">
        <f>IF(N727="základní",J727,0)</f>
        <v>0</v>
      </c>
      <c r="BF727" s="229">
        <f>IF(N727="snížená",J727,0)</f>
        <v>0</v>
      </c>
      <c r="BG727" s="229">
        <f>IF(N727="zákl. přenesená",J727,0)</f>
        <v>0</v>
      </c>
      <c r="BH727" s="229">
        <f>IF(N727="sníž. přenesená",J727,0)</f>
        <v>0</v>
      </c>
      <c r="BI727" s="229">
        <f>IF(N727="nulová",J727,0)</f>
        <v>0</v>
      </c>
      <c r="BJ727" s="18" t="s">
        <v>84</v>
      </c>
      <c r="BK727" s="229">
        <f>ROUND(I727*H727,2)</f>
        <v>0</v>
      </c>
      <c r="BL727" s="18" t="s">
        <v>259</v>
      </c>
      <c r="BM727" s="228" t="s">
        <v>1151</v>
      </c>
    </row>
    <row r="728" s="14" customFormat="1">
      <c r="A728" s="14"/>
      <c r="B728" s="241"/>
      <c r="C728" s="242"/>
      <c r="D728" s="232" t="s">
        <v>148</v>
      </c>
      <c r="E728" s="242"/>
      <c r="F728" s="244" t="s">
        <v>1152</v>
      </c>
      <c r="G728" s="242"/>
      <c r="H728" s="245">
        <v>52.5</v>
      </c>
      <c r="I728" s="246"/>
      <c r="J728" s="242"/>
      <c r="K728" s="242"/>
      <c r="L728" s="247"/>
      <c r="M728" s="248"/>
      <c r="N728" s="249"/>
      <c r="O728" s="249"/>
      <c r="P728" s="249"/>
      <c r="Q728" s="249"/>
      <c r="R728" s="249"/>
      <c r="S728" s="249"/>
      <c r="T728" s="250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1" t="s">
        <v>148</v>
      </c>
      <c r="AU728" s="251" t="s">
        <v>86</v>
      </c>
      <c r="AV728" s="14" t="s">
        <v>86</v>
      </c>
      <c r="AW728" s="14" t="s">
        <v>4</v>
      </c>
      <c r="AX728" s="14" t="s">
        <v>84</v>
      </c>
      <c r="AY728" s="251" t="s">
        <v>139</v>
      </c>
    </row>
    <row r="729" s="2" customFormat="1" ht="24.15" customHeight="1">
      <c r="A729" s="39"/>
      <c r="B729" s="40"/>
      <c r="C729" s="216" t="s">
        <v>1153</v>
      </c>
      <c r="D729" s="216" t="s">
        <v>142</v>
      </c>
      <c r="E729" s="217" t="s">
        <v>1154</v>
      </c>
      <c r="F729" s="218" t="s">
        <v>1155</v>
      </c>
      <c r="G729" s="219" t="s">
        <v>165</v>
      </c>
      <c r="H729" s="220">
        <v>15.194000000000001</v>
      </c>
      <c r="I729" s="221"/>
      <c r="J729" s="222">
        <f>ROUND(I729*H729,2)</f>
        <v>0</v>
      </c>
      <c r="K729" s="223"/>
      <c r="L729" s="45"/>
      <c r="M729" s="224" t="s">
        <v>1</v>
      </c>
      <c r="N729" s="225" t="s">
        <v>41</v>
      </c>
      <c r="O729" s="92"/>
      <c r="P729" s="226">
        <f>O729*H729</f>
        <v>0</v>
      </c>
      <c r="Q729" s="226">
        <v>6.9999999999999994E-05</v>
      </c>
      <c r="R729" s="226">
        <f>Q729*H729</f>
        <v>0.00106358</v>
      </c>
      <c r="S729" s="226">
        <v>0</v>
      </c>
      <c r="T729" s="227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28" t="s">
        <v>259</v>
      </c>
      <c r="AT729" s="228" t="s">
        <v>142</v>
      </c>
      <c r="AU729" s="228" t="s">
        <v>86</v>
      </c>
      <c r="AY729" s="18" t="s">
        <v>139</v>
      </c>
      <c r="BE729" s="229">
        <f>IF(N729="základní",J729,0)</f>
        <v>0</v>
      </c>
      <c r="BF729" s="229">
        <f>IF(N729="snížená",J729,0)</f>
        <v>0</v>
      </c>
      <c r="BG729" s="229">
        <f>IF(N729="zákl. přenesená",J729,0)</f>
        <v>0</v>
      </c>
      <c r="BH729" s="229">
        <f>IF(N729="sníž. přenesená",J729,0)</f>
        <v>0</v>
      </c>
      <c r="BI729" s="229">
        <f>IF(N729="nulová",J729,0)</f>
        <v>0</v>
      </c>
      <c r="BJ729" s="18" t="s">
        <v>84</v>
      </c>
      <c r="BK729" s="229">
        <f>ROUND(I729*H729,2)</f>
        <v>0</v>
      </c>
      <c r="BL729" s="18" t="s">
        <v>259</v>
      </c>
      <c r="BM729" s="228" t="s">
        <v>1156</v>
      </c>
    </row>
    <row r="730" s="13" customFormat="1">
      <c r="A730" s="13"/>
      <c r="B730" s="230"/>
      <c r="C730" s="231"/>
      <c r="D730" s="232" t="s">
        <v>148</v>
      </c>
      <c r="E730" s="233" t="s">
        <v>1</v>
      </c>
      <c r="F730" s="234" t="s">
        <v>1157</v>
      </c>
      <c r="G730" s="231"/>
      <c r="H730" s="233" t="s">
        <v>1</v>
      </c>
      <c r="I730" s="235"/>
      <c r="J730" s="231"/>
      <c r="K730" s="231"/>
      <c r="L730" s="236"/>
      <c r="M730" s="237"/>
      <c r="N730" s="238"/>
      <c r="O730" s="238"/>
      <c r="P730" s="238"/>
      <c r="Q730" s="238"/>
      <c r="R730" s="238"/>
      <c r="S730" s="238"/>
      <c r="T730" s="239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40" t="s">
        <v>148</v>
      </c>
      <c r="AU730" s="240" t="s">
        <v>86</v>
      </c>
      <c r="AV730" s="13" t="s">
        <v>84</v>
      </c>
      <c r="AW730" s="13" t="s">
        <v>32</v>
      </c>
      <c r="AX730" s="13" t="s">
        <v>76</v>
      </c>
      <c r="AY730" s="240" t="s">
        <v>139</v>
      </c>
    </row>
    <row r="731" s="14" customFormat="1">
      <c r="A731" s="14"/>
      <c r="B731" s="241"/>
      <c r="C731" s="242"/>
      <c r="D731" s="232" t="s">
        <v>148</v>
      </c>
      <c r="E731" s="243" t="s">
        <v>1</v>
      </c>
      <c r="F731" s="244" t="s">
        <v>1158</v>
      </c>
      <c r="G731" s="242"/>
      <c r="H731" s="245">
        <v>5.5679999999999996</v>
      </c>
      <c r="I731" s="246"/>
      <c r="J731" s="242"/>
      <c r="K731" s="242"/>
      <c r="L731" s="247"/>
      <c r="M731" s="248"/>
      <c r="N731" s="249"/>
      <c r="O731" s="249"/>
      <c r="P731" s="249"/>
      <c r="Q731" s="249"/>
      <c r="R731" s="249"/>
      <c r="S731" s="249"/>
      <c r="T731" s="250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1" t="s">
        <v>148</v>
      </c>
      <c r="AU731" s="251" t="s">
        <v>86</v>
      </c>
      <c r="AV731" s="14" t="s">
        <v>86</v>
      </c>
      <c r="AW731" s="14" t="s">
        <v>32</v>
      </c>
      <c r="AX731" s="14" t="s">
        <v>76</v>
      </c>
      <c r="AY731" s="251" t="s">
        <v>139</v>
      </c>
    </row>
    <row r="732" s="14" customFormat="1">
      <c r="A732" s="14"/>
      <c r="B732" s="241"/>
      <c r="C732" s="242"/>
      <c r="D732" s="232" t="s">
        <v>148</v>
      </c>
      <c r="E732" s="243" t="s">
        <v>1</v>
      </c>
      <c r="F732" s="244" t="s">
        <v>1159</v>
      </c>
      <c r="G732" s="242"/>
      <c r="H732" s="245">
        <v>2.8439999999999999</v>
      </c>
      <c r="I732" s="246"/>
      <c r="J732" s="242"/>
      <c r="K732" s="242"/>
      <c r="L732" s="247"/>
      <c r="M732" s="248"/>
      <c r="N732" s="249"/>
      <c r="O732" s="249"/>
      <c r="P732" s="249"/>
      <c r="Q732" s="249"/>
      <c r="R732" s="249"/>
      <c r="S732" s="249"/>
      <c r="T732" s="250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1" t="s">
        <v>148</v>
      </c>
      <c r="AU732" s="251" t="s">
        <v>86</v>
      </c>
      <c r="AV732" s="14" t="s">
        <v>86</v>
      </c>
      <c r="AW732" s="14" t="s">
        <v>32</v>
      </c>
      <c r="AX732" s="14" t="s">
        <v>76</v>
      </c>
      <c r="AY732" s="251" t="s">
        <v>139</v>
      </c>
    </row>
    <row r="733" s="14" customFormat="1">
      <c r="A733" s="14"/>
      <c r="B733" s="241"/>
      <c r="C733" s="242"/>
      <c r="D733" s="232" t="s">
        <v>148</v>
      </c>
      <c r="E733" s="243" t="s">
        <v>1</v>
      </c>
      <c r="F733" s="244" t="s">
        <v>1160</v>
      </c>
      <c r="G733" s="242"/>
      <c r="H733" s="245">
        <v>1.9359999999999999</v>
      </c>
      <c r="I733" s="246"/>
      <c r="J733" s="242"/>
      <c r="K733" s="242"/>
      <c r="L733" s="247"/>
      <c r="M733" s="248"/>
      <c r="N733" s="249"/>
      <c r="O733" s="249"/>
      <c r="P733" s="249"/>
      <c r="Q733" s="249"/>
      <c r="R733" s="249"/>
      <c r="S733" s="249"/>
      <c r="T733" s="250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1" t="s">
        <v>148</v>
      </c>
      <c r="AU733" s="251" t="s">
        <v>86</v>
      </c>
      <c r="AV733" s="14" t="s">
        <v>86</v>
      </c>
      <c r="AW733" s="14" t="s">
        <v>32</v>
      </c>
      <c r="AX733" s="14" t="s">
        <v>76</v>
      </c>
      <c r="AY733" s="251" t="s">
        <v>139</v>
      </c>
    </row>
    <row r="734" s="14" customFormat="1">
      <c r="A734" s="14"/>
      <c r="B734" s="241"/>
      <c r="C734" s="242"/>
      <c r="D734" s="232" t="s">
        <v>148</v>
      </c>
      <c r="E734" s="243" t="s">
        <v>1</v>
      </c>
      <c r="F734" s="244" t="s">
        <v>1161</v>
      </c>
      <c r="G734" s="242"/>
      <c r="H734" s="245">
        <v>2.4199999999999999</v>
      </c>
      <c r="I734" s="246"/>
      <c r="J734" s="242"/>
      <c r="K734" s="242"/>
      <c r="L734" s="247"/>
      <c r="M734" s="248"/>
      <c r="N734" s="249"/>
      <c r="O734" s="249"/>
      <c r="P734" s="249"/>
      <c r="Q734" s="249"/>
      <c r="R734" s="249"/>
      <c r="S734" s="249"/>
      <c r="T734" s="250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1" t="s">
        <v>148</v>
      </c>
      <c r="AU734" s="251" t="s">
        <v>86</v>
      </c>
      <c r="AV734" s="14" t="s">
        <v>86</v>
      </c>
      <c r="AW734" s="14" t="s">
        <v>32</v>
      </c>
      <c r="AX734" s="14" t="s">
        <v>76</v>
      </c>
      <c r="AY734" s="251" t="s">
        <v>139</v>
      </c>
    </row>
    <row r="735" s="14" customFormat="1">
      <c r="A735" s="14"/>
      <c r="B735" s="241"/>
      <c r="C735" s="242"/>
      <c r="D735" s="232" t="s">
        <v>148</v>
      </c>
      <c r="E735" s="243" t="s">
        <v>1</v>
      </c>
      <c r="F735" s="244" t="s">
        <v>1162</v>
      </c>
      <c r="G735" s="242"/>
      <c r="H735" s="245">
        <v>1.0780000000000001</v>
      </c>
      <c r="I735" s="246"/>
      <c r="J735" s="242"/>
      <c r="K735" s="242"/>
      <c r="L735" s="247"/>
      <c r="M735" s="248"/>
      <c r="N735" s="249"/>
      <c r="O735" s="249"/>
      <c r="P735" s="249"/>
      <c r="Q735" s="249"/>
      <c r="R735" s="249"/>
      <c r="S735" s="249"/>
      <c r="T735" s="250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1" t="s">
        <v>148</v>
      </c>
      <c r="AU735" s="251" t="s">
        <v>86</v>
      </c>
      <c r="AV735" s="14" t="s">
        <v>86</v>
      </c>
      <c r="AW735" s="14" t="s">
        <v>32</v>
      </c>
      <c r="AX735" s="14" t="s">
        <v>76</v>
      </c>
      <c r="AY735" s="251" t="s">
        <v>139</v>
      </c>
    </row>
    <row r="736" s="14" customFormat="1">
      <c r="A736" s="14"/>
      <c r="B736" s="241"/>
      <c r="C736" s="242"/>
      <c r="D736" s="232" t="s">
        <v>148</v>
      </c>
      <c r="E736" s="243" t="s">
        <v>1</v>
      </c>
      <c r="F736" s="244" t="s">
        <v>1163</v>
      </c>
      <c r="G736" s="242"/>
      <c r="H736" s="245">
        <v>1.3480000000000001</v>
      </c>
      <c r="I736" s="246"/>
      <c r="J736" s="242"/>
      <c r="K736" s="242"/>
      <c r="L736" s="247"/>
      <c r="M736" s="248"/>
      <c r="N736" s="249"/>
      <c r="O736" s="249"/>
      <c r="P736" s="249"/>
      <c r="Q736" s="249"/>
      <c r="R736" s="249"/>
      <c r="S736" s="249"/>
      <c r="T736" s="250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1" t="s">
        <v>148</v>
      </c>
      <c r="AU736" s="251" t="s">
        <v>86</v>
      </c>
      <c r="AV736" s="14" t="s">
        <v>86</v>
      </c>
      <c r="AW736" s="14" t="s">
        <v>32</v>
      </c>
      <c r="AX736" s="14" t="s">
        <v>76</v>
      </c>
      <c r="AY736" s="251" t="s">
        <v>139</v>
      </c>
    </row>
    <row r="737" s="15" customFormat="1">
      <c r="A737" s="15"/>
      <c r="B737" s="252"/>
      <c r="C737" s="253"/>
      <c r="D737" s="232" t="s">
        <v>148</v>
      </c>
      <c r="E737" s="254" t="s">
        <v>1</v>
      </c>
      <c r="F737" s="255" t="s">
        <v>153</v>
      </c>
      <c r="G737" s="253"/>
      <c r="H737" s="256">
        <v>15.193999999999999</v>
      </c>
      <c r="I737" s="257"/>
      <c r="J737" s="253"/>
      <c r="K737" s="253"/>
      <c r="L737" s="258"/>
      <c r="M737" s="259"/>
      <c r="N737" s="260"/>
      <c r="O737" s="260"/>
      <c r="P737" s="260"/>
      <c r="Q737" s="260"/>
      <c r="R737" s="260"/>
      <c r="S737" s="260"/>
      <c r="T737" s="261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62" t="s">
        <v>148</v>
      </c>
      <c r="AU737" s="262" t="s">
        <v>86</v>
      </c>
      <c r="AV737" s="15" t="s">
        <v>146</v>
      </c>
      <c r="AW737" s="15" t="s">
        <v>32</v>
      </c>
      <c r="AX737" s="15" t="s">
        <v>84</v>
      </c>
      <c r="AY737" s="262" t="s">
        <v>139</v>
      </c>
    </row>
    <row r="738" s="2" customFormat="1" ht="24.15" customHeight="1">
      <c r="A738" s="39"/>
      <c r="B738" s="40"/>
      <c r="C738" s="216" t="s">
        <v>1164</v>
      </c>
      <c r="D738" s="216" t="s">
        <v>142</v>
      </c>
      <c r="E738" s="217" t="s">
        <v>1165</v>
      </c>
      <c r="F738" s="218" t="s">
        <v>1166</v>
      </c>
      <c r="G738" s="219" t="s">
        <v>165</v>
      </c>
      <c r="H738" s="220">
        <v>15.194000000000001</v>
      </c>
      <c r="I738" s="221"/>
      <c r="J738" s="222">
        <f>ROUND(I738*H738,2)</f>
        <v>0</v>
      </c>
      <c r="K738" s="223"/>
      <c r="L738" s="45"/>
      <c r="M738" s="224" t="s">
        <v>1</v>
      </c>
      <c r="N738" s="225" t="s">
        <v>41</v>
      </c>
      <c r="O738" s="92"/>
      <c r="P738" s="226">
        <f>O738*H738</f>
        <v>0</v>
      </c>
      <c r="Q738" s="226">
        <v>0.00012</v>
      </c>
      <c r="R738" s="226">
        <f>Q738*H738</f>
        <v>0.00182328</v>
      </c>
      <c r="S738" s="226">
        <v>0</v>
      </c>
      <c r="T738" s="227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28" t="s">
        <v>259</v>
      </c>
      <c r="AT738" s="228" t="s">
        <v>142</v>
      </c>
      <c r="AU738" s="228" t="s">
        <v>86</v>
      </c>
      <c r="AY738" s="18" t="s">
        <v>139</v>
      </c>
      <c r="BE738" s="229">
        <f>IF(N738="základní",J738,0)</f>
        <v>0</v>
      </c>
      <c r="BF738" s="229">
        <f>IF(N738="snížená",J738,0)</f>
        <v>0</v>
      </c>
      <c r="BG738" s="229">
        <f>IF(N738="zákl. přenesená",J738,0)</f>
        <v>0</v>
      </c>
      <c r="BH738" s="229">
        <f>IF(N738="sníž. přenesená",J738,0)</f>
        <v>0</v>
      </c>
      <c r="BI738" s="229">
        <f>IF(N738="nulová",J738,0)</f>
        <v>0</v>
      </c>
      <c r="BJ738" s="18" t="s">
        <v>84</v>
      </c>
      <c r="BK738" s="229">
        <f>ROUND(I738*H738,2)</f>
        <v>0</v>
      </c>
      <c r="BL738" s="18" t="s">
        <v>259</v>
      </c>
      <c r="BM738" s="228" t="s">
        <v>1167</v>
      </c>
    </row>
    <row r="739" s="2" customFormat="1" ht="24.15" customHeight="1">
      <c r="A739" s="39"/>
      <c r="B739" s="40"/>
      <c r="C739" s="216" t="s">
        <v>1168</v>
      </c>
      <c r="D739" s="216" t="s">
        <v>142</v>
      </c>
      <c r="E739" s="217" t="s">
        <v>1169</v>
      </c>
      <c r="F739" s="218" t="s">
        <v>1170</v>
      </c>
      <c r="G739" s="219" t="s">
        <v>165</v>
      </c>
      <c r="H739" s="220">
        <v>15.194000000000001</v>
      </c>
      <c r="I739" s="221"/>
      <c r="J739" s="222">
        <f>ROUND(I739*H739,2)</f>
        <v>0</v>
      </c>
      <c r="K739" s="223"/>
      <c r="L739" s="45"/>
      <c r="M739" s="224" t="s">
        <v>1</v>
      </c>
      <c r="N739" s="225" t="s">
        <v>41</v>
      </c>
      <c r="O739" s="92"/>
      <c r="P739" s="226">
        <f>O739*H739</f>
        <v>0</v>
      </c>
      <c r="Q739" s="226">
        <v>0.00012</v>
      </c>
      <c r="R739" s="226">
        <f>Q739*H739</f>
        <v>0.00182328</v>
      </c>
      <c r="S739" s="226">
        <v>0</v>
      </c>
      <c r="T739" s="227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28" t="s">
        <v>259</v>
      </c>
      <c r="AT739" s="228" t="s">
        <v>142</v>
      </c>
      <c r="AU739" s="228" t="s">
        <v>86</v>
      </c>
      <c r="AY739" s="18" t="s">
        <v>139</v>
      </c>
      <c r="BE739" s="229">
        <f>IF(N739="základní",J739,0)</f>
        <v>0</v>
      </c>
      <c r="BF739" s="229">
        <f>IF(N739="snížená",J739,0)</f>
        <v>0</v>
      </c>
      <c r="BG739" s="229">
        <f>IF(N739="zákl. přenesená",J739,0)</f>
        <v>0</v>
      </c>
      <c r="BH739" s="229">
        <f>IF(N739="sníž. přenesená",J739,0)</f>
        <v>0</v>
      </c>
      <c r="BI739" s="229">
        <f>IF(N739="nulová",J739,0)</f>
        <v>0</v>
      </c>
      <c r="BJ739" s="18" t="s">
        <v>84</v>
      </c>
      <c r="BK739" s="229">
        <f>ROUND(I739*H739,2)</f>
        <v>0</v>
      </c>
      <c r="BL739" s="18" t="s">
        <v>259</v>
      </c>
      <c r="BM739" s="228" t="s">
        <v>1171</v>
      </c>
    </row>
    <row r="740" s="2" customFormat="1" ht="16.5" customHeight="1">
      <c r="A740" s="39"/>
      <c r="B740" s="40"/>
      <c r="C740" s="216" t="s">
        <v>1172</v>
      </c>
      <c r="D740" s="216" t="s">
        <v>142</v>
      </c>
      <c r="E740" s="217" t="s">
        <v>1173</v>
      </c>
      <c r="F740" s="218" t="s">
        <v>1174</v>
      </c>
      <c r="G740" s="219" t="s">
        <v>165</v>
      </c>
      <c r="H740" s="220">
        <v>25</v>
      </c>
      <c r="I740" s="221"/>
      <c r="J740" s="222">
        <f>ROUND(I740*H740,2)</f>
        <v>0</v>
      </c>
      <c r="K740" s="223"/>
      <c r="L740" s="45"/>
      <c r="M740" s="224" t="s">
        <v>1</v>
      </c>
      <c r="N740" s="225" t="s">
        <v>41</v>
      </c>
      <c r="O740" s="92"/>
      <c r="P740" s="226">
        <f>O740*H740</f>
        <v>0</v>
      </c>
      <c r="Q740" s="226">
        <v>0</v>
      </c>
      <c r="R740" s="226">
        <f>Q740*H740</f>
        <v>0</v>
      </c>
      <c r="S740" s="226">
        <v>0</v>
      </c>
      <c r="T740" s="227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28" t="s">
        <v>259</v>
      </c>
      <c r="AT740" s="228" t="s">
        <v>142</v>
      </c>
      <c r="AU740" s="228" t="s">
        <v>86</v>
      </c>
      <c r="AY740" s="18" t="s">
        <v>139</v>
      </c>
      <c r="BE740" s="229">
        <f>IF(N740="základní",J740,0)</f>
        <v>0</v>
      </c>
      <c r="BF740" s="229">
        <f>IF(N740="snížená",J740,0)</f>
        <v>0</v>
      </c>
      <c r="BG740" s="229">
        <f>IF(N740="zákl. přenesená",J740,0)</f>
        <v>0</v>
      </c>
      <c r="BH740" s="229">
        <f>IF(N740="sníž. přenesená",J740,0)</f>
        <v>0</v>
      </c>
      <c r="BI740" s="229">
        <f>IF(N740="nulová",J740,0)</f>
        <v>0</v>
      </c>
      <c r="BJ740" s="18" t="s">
        <v>84</v>
      </c>
      <c r="BK740" s="229">
        <f>ROUND(I740*H740,2)</f>
        <v>0</v>
      </c>
      <c r="BL740" s="18" t="s">
        <v>259</v>
      </c>
      <c r="BM740" s="228" t="s">
        <v>1175</v>
      </c>
    </row>
    <row r="741" s="13" customFormat="1">
      <c r="A741" s="13"/>
      <c r="B741" s="230"/>
      <c r="C741" s="231"/>
      <c r="D741" s="232" t="s">
        <v>148</v>
      </c>
      <c r="E741" s="233" t="s">
        <v>1</v>
      </c>
      <c r="F741" s="234" t="s">
        <v>1176</v>
      </c>
      <c r="G741" s="231"/>
      <c r="H741" s="233" t="s">
        <v>1</v>
      </c>
      <c r="I741" s="235"/>
      <c r="J741" s="231"/>
      <c r="K741" s="231"/>
      <c r="L741" s="236"/>
      <c r="M741" s="237"/>
      <c r="N741" s="238"/>
      <c r="O741" s="238"/>
      <c r="P741" s="238"/>
      <c r="Q741" s="238"/>
      <c r="R741" s="238"/>
      <c r="S741" s="238"/>
      <c r="T741" s="239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0" t="s">
        <v>148</v>
      </c>
      <c r="AU741" s="240" t="s">
        <v>86</v>
      </c>
      <c r="AV741" s="13" t="s">
        <v>84</v>
      </c>
      <c r="AW741" s="13" t="s">
        <v>32</v>
      </c>
      <c r="AX741" s="13" t="s">
        <v>76</v>
      </c>
      <c r="AY741" s="240" t="s">
        <v>139</v>
      </c>
    </row>
    <row r="742" s="14" customFormat="1">
      <c r="A742" s="14"/>
      <c r="B742" s="241"/>
      <c r="C742" s="242"/>
      <c r="D742" s="232" t="s">
        <v>148</v>
      </c>
      <c r="E742" s="243" t="s">
        <v>1</v>
      </c>
      <c r="F742" s="244" t="s">
        <v>192</v>
      </c>
      <c r="G742" s="242"/>
      <c r="H742" s="245">
        <v>25</v>
      </c>
      <c r="I742" s="246"/>
      <c r="J742" s="242"/>
      <c r="K742" s="242"/>
      <c r="L742" s="247"/>
      <c r="M742" s="248"/>
      <c r="N742" s="249"/>
      <c r="O742" s="249"/>
      <c r="P742" s="249"/>
      <c r="Q742" s="249"/>
      <c r="R742" s="249"/>
      <c r="S742" s="249"/>
      <c r="T742" s="250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1" t="s">
        <v>148</v>
      </c>
      <c r="AU742" s="251" t="s">
        <v>86</v>
      </c>
      <c r="AV742" s="14" t="s">
        <v>86</v>
      </c>
      <c r="AW742" s="14" t="s">
        <v>32</v>
      </c>
      <c r="AX742" s="14" t="s">
        <v>84</v>
      </c>
      <c r="AY742" s="251" t="s">
        <v>139</v>
      </c>
    </row>
    <row r="743" s="2" customFormat="1" ht="24.15" customHeight="1">
      <c r="A743" s="39"/>
      <c r="B743" s="40"/>
      <c r="C743" s="216" t="s">
        <v>1177</v>
      </c>
      <c r="D743" s="216" t="s">
        <v>142</v>
      </c>
      <c r="E743" s="217" t="s">
        <v>1178</v>
      </c>
      <c r="F743" s="218" t="s">
        <v>1179</v>
      </c>
      <c r="G743" s="219" t="s">
        <v>165</v>
      </c>
      <c r="H743" s="220">
        <v>25</v>
      </c>
      <c r="I743" s="221"/>
      <c r="J743" s="222">
        <f>ROUND(I743*H743,2)</f>
        <v>0</v>
      </c>
      <c r="K743" s="223"/>
      <c r="L743" s="45"/>
      <c r="M743" s="224" t="s">
        <v>1</v>
      </c>
      <c r="N743" s="225" t="s">
        <v>41</v>
      </c>
      <c r="O743" s="92"/>
      <c r="P743" s="226">
        <f>O743*H743</f>
        <v>0</v>
      </c>
      <c r="Q743" s="226">
        <v>0.00010000000000000001</v>
      </c>
      <c r="R743" s="226">
        <f>Q743*H743</f>
        <v>0.0025000000000000001</v>
      </c>
      <c r="S743" s="226">
        <v>0</v>
      </c>
      <c r="T743" s="227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28" t="s">
        <v>259</v>
      </c>
      <c r="AT743" s="228" t="s">
        <v>142</v>
      </c>
      <c r="AU743" s="228" t="s">
        <v>86</v>
      </c>
      <c r="AY743" s="18" t="s">
        <v>139</v>
      </c>
      <c r="BE743" s="229">
        <f>IF(N743="základní",J743,0)</f>
        <v>0</v>
      </c>
      <c r="BF743" s="229">
        <f>IF(N743="snížená",J743,0)</f>
        <v>0</v>
      </c>
      <c r="BG743" s="229">
        <f>IF(N743="zákl. přenesená",J743,0)</f>
        <v>0</v>
      </c>
      <c r="BH743" s="229">
        <f>IF(N743="sníž. přenesená",J743,0)</f>
        <v>0</v>
      </c>
      <c r="BI743" s="229">
        <f>IF(N743="nulová",J743,0)</f>
        <v>0</v>
      </c>
      <c r="BJ743" s="18" t="s">
        <v>84</v>
      </c>
      <c r="BK743" s="229">
        <f>ROUND(I743*H743,2)</f>
        <v>0</v>
      </c>
      <c r="BL743" s="18" t="s">
        <v>259</v>
      </c>
      <c r="BM743" s="228" t="s">
        <v>1180</v>
      </c>
    </row>
    <row r="744" s="2" customFormat="1" ht="24.15" customHeight="1">
      <c r="A744" s="39"/>
      <c r="B744" s="40"/>
      <c r="C744" s="216" t="s">
        <v>1181</v>
      </c>
      <c r="D744" s="216" t="s">
        <v>142</v>
      </c>
      <c r="E744" s="217" t="s">
        <v>1182</v>
      </c>
      <c r="F744" s="218" t="s">
        <v>1183</v>
      </c>
      <c r="G744" s="219" t="s">
        <v>165</v>
      </c>
      <c r="H744" s="220">
        <v>25</v>
      </c>
      <c r="I744" s="221"/>
      <c r="J744" s="222">
        <f>ROUND(I744*H744,2)</f>
        <v>0</v>
      </c>
      <c r="K744" s="223"/>
      <c r="L744" s="45"/>
      <c r="M744" s="224" t="s">
        <v>1</v>
      </c>
      <c r="N744" s="225" t="s">
        <v>41</v>
      </c>
      <c r="O744" s="92"/>
      <c r="P744" s="226">
        <f>O744*H744</f>
        <v>0</v>
      </c>
      <c r="Q744" s="226">
        <v>0.00072000000000000005</v>
      </c>
      <c r="R744" s="226">
        <f>Q744*H744</f>
        <v>0.018000000000000002</v>
      </c>
      <c r="S744" s="226">
        <v>0</v>
      </c>
      <c r="T744" s="227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28" t="s">
        <v>259</v>
      </c>
      <c r="AT744" s="228" t="s">
        <v>142</v>
      </c>
      <c r="AU744" s="228" t="s">
        <v>86</v>
      </c>
      <c r="AY744" s="18" t="s">
        <v>139</v>
      </c>
      <c r="BE744" s="229">
        <f>IF(N744="základní",J744,0)</f>
        <v>0</v>
      </c>
      <c r="BF744" s="229">
        <f>IF(N744="snížená",J744,0)</f>
        <v>0</v>
      </c>
      <c r="BG744" s="229">
        <f>IF(N744="zákl. přenesená",J744,0)</f>
        <v>0</v>
      </c>
      <c r="BH744" s="229">
        <f>IF(N744="sníž. přenesená",J744,0)</f>
        <v>0</v>
      </c>
      <c r="BI744" s="229">
        <f>IF(N744="nulová",J744,0)</f>
        <v>0</v>
      </c>
      <c r="BJ744" s="18" t="s">
        <v>84</v>
      </c>
      <c r="BK744" s="229">
        <f>ROUND(I744*H744,2)</f>
        <v>0</v>
      </c>
      <c r="BL744" s="18" t="s">
        <v>259</v>
      </c>
      <c r="BM744" s="228" t="s">
        <v>1184</v>
      </c>
    </row>
    <row r="745" s="12" customFormat="1" ht="22.8" customHeight="1">
      <c r="A745" s="12"/>
      <c r="B745" s="200"/>
      <c r="C745" s="201"/>
      <c r="D745" s="202" t="s">
        <v>75</v>
      </c>
      <c r="E745" s="214" t="s">
        <v>1185</v>
      </c>
      <c r="F745" s="214" t="s">
        <v>1186</v>
      </c>
      <c r="G745" s="201"/>
      <c r="H745" s="201"/>
      <c r="I745" s="204"/>
      <c r="J745" s="215">
        <f>BK745</f>
        <v>0</v>
      </c>
      <c r="K745" s="201"/>
      <c r="L745" s="206"/>
      <c r="M745" s="207"/>
      <c r="N745" s="208"/>
      <c r="O745" s="208"/>
      <c r="P745" s="209">
        <f>SUM(P746:P790)</f>
        <v>0</v>
      </c>
      <c r="Q745" s="208"/>
      <c r="R745" s="209">
        <f>SUM(R746:R790)</f>
        <v>0.66926752</v>
      </c>
      <c r="S745" s="208"/>
      <c r="T745" s="210">
        <f>SUM(T746:T790)</f>
        <v>0.082789840000000003</v>
      </c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R745" s="211" t="s">
        <v>86</v>
      </c>
      <c r="AT745" s="212" t="s">
        <v>75</v>
      </c>
      <c r="AU745" s="212" t="s">
        <v>84</v>
      </c>
      <c r="AY745" s="211" t="s">
        <v>139</v>
      </c>
      <c r="BK745" s="213">
        <f>SUM(BK746:BK790)</f>
        <v>0</v>
      </c>
    </row>
    <row r="746" s="2" customFormat="1" ht="16.5" customHeight="1">
      <c r="A746" s="39"/>
      <c r="B746" s="40"/>
      <c r="C746" s="216" t="s">
        <v>1187</v>
      </c>
      <c r="D746" s="216" t="s">
        <v>142</v>
      </c>
      <c r="E746" s="217" t="s">
        <v>1188</v>
      </c>
      <c r="F746" s="218" t="s">
        <v>1189</v>
      </c>
      <c r="G746" s="219" t="s">
        <v>165</v>
      </c>
      <c r="H746" s="220">
        <v>267.06400000000002</v>
      </c>
      <c r="I746" s="221"/>
      <c r="J746" s="222">
        <f>ROUND(I746*H746,2)</f>
        <v>0</v>
      </c>
      <c r="K746" s="223"/>
      <c r="L746" s="45"/>
      <c r="M746" s="224" t="s">
        <v>1</v>
      </c>
      <c r="N746" s="225" t="s">
        <v>41</v>
      </c>
      <c r="O746" s="92"/>
      <c r="P746" s="226">
        <f>O746*H746</f>
        <v>0</v>
      </c>
      <c r="Q746" s="226">
        <v>0.001</v>
      </c>
      <c r="R746" s="226">
        <f>Q746*H746</f>
        <v>0.26706400000000002</v>
      </c>
      <c r="S746" s="226">
        <v>0.00031</v>
      </c>
      <c r="T746" s="227">
        <f>S746*H746</f>
        <v>0.082789840000000003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28" t="s">
        <v>259</v>
      </c>
      <c r="AT746" s="228" t="s">
        <v>142</v>
      </c>
      <c r="AU746" s="228" t="s">
        <v>86</v>
      </c>
      <c r="AY746" s="18" t="s">
        <v>139</v>
      </c>
      <c r="BE746" s="229">
        <f>IF(N746="základní",J746,0)</f>
        <v>0</v>
      </c>
      <c r="BF746" s="229">
        <f>IF(N746="snížená",J746,0)</f>
        <v>0</v>
      </c>
      <c r="BG746" s="229">
        <f>IF(N746="zákl. přenesená",J746,0)</f>
        <v>0</v>
      </c>
      <c r="BH746" s="229">
        <f>IF(N746="sníž. přenesená",J746,0)</f>
        <v>0</v>
      </c>
      <c r="BI746" s="229">
        <f>IF(N746="nulová",J746,0)</f>
        <v>0</v>
      </c>
      <c r="BJ746" s="18" t="s">
        <v>84</v>
      </c>
      <c r="BK746" s="229">
        <f>ROUND(I746*H746,2)</f>
        <v>0</v>
      </c>
      <c r="BL746" s="18" t="s">
        <v>259</v>
      </c>
      <c r="BM746" s="228" t="s">
        <v>1190</v>
      </c>
    </row>
    <row r="747" s="13" customFormat="1">
      <c r="A747" s="13"/>
      <c r="B747" s="230"/>
      <c r="C747" s="231"/>
      <c r="D747" s="232" t="s">
        <v>148</v>
      </c>
      <c r="E747" s="233" t="s">
        <v>1</v>
      </c>
      <c r="F747" s="234" t="s">
        <v>1191</v>
      </c>
      <c r="G747" s="231"/>
      <c r="H747" s="233" t="s">
        <v>1</v>
      </c>
      <c r="I747" s="235"/>
      <c r="J747" s="231"/>
      <c r="K747" s="231"/>
      <c r="L747" s="236"/>
      <c r="M747" s="237"/>
      <c r="N747" s="238"/>
      <c r="O747" s="238"/>
      <c r="P747" s="238"/>
      <c r="Q747" s="238"/>
      <c r="R747" s="238"/>
      <c r="S747" s="238"/>
      <c r="T747" s="239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0" t="s">
        <v>148</v>
      </c>
      <c r="AU747" s="240" t="s">
        <v>86</v>
      </c>
      <c r="AV747" s="13" t="s">
        <v>84</v>
      </c>
      <c r="AW747" s="13" t="s">
        <v>32</v>
      </c>
      <c r="AX747" s="13" t="s">
        <v>76</v>
      </c>
      <c r="AY747" s="240" t="s">
        <v>139</v>
      </c>
    </row>
    <row r="748" s="14" customFormat="1">
      <c r="A748" s="14"/>
      <c r="B748" s="241"/>
      <c r="C748" s="242"/>
      <c r="D748" s="232" t="s">
        <v>148</v>
      </c>
      <c r="E748" s="243" t="s">
        <v>1</v>
      </c>
      <c r="F748" s="244" t="s">
        <v>248</v>
      </c>
      <c r="G748" s="242"/>
      <c r="H748" s="245">
        <v>267.06400000000002</v>
      </c>
      <c r="I748" s="246"/>
      <c r="J748" s="242"/>
      <c r="K748" s="242"/>
      <c r="L748" s="247"/>
      <c r="M748" s="248"/>
      <c r="N748" s="249"/>
      <c r="O748" s="249"/>
      <c r="P748" s="249"/>
      <c r="Q748" s="249"/>
      <c r="R748" s="249"/>
      <c r="S748" s="249"/>
      <c r="T748" s="250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1" t="s">
        <v>148</v>
      </c>
      <c r="AU748" s="251" t="s">
        <v>86</v>
      </c>
      <c r="AV748" s="14" t="s">
        <v>86</v>
      </c>
      <c r="AW748" s="14" t="s">
        <v>32</v>
      </c>
      <c r="AX748" s="14" t="s">
        <v>84</v>
      </c>
      <c r="AY748" s="251" t="s">
        <v>139</v>
      </c>
    </row>
    <row r="749" s="2" customFormat="1" ht="24.15" customHeight="1">
      <c r="A749" s="39"/>
      <c r="B749" s="40"/>
      <c r="C749" s="216" t="s">
        <v>1192</v>
      </c>
      <c r="D749" s="216" t="s">
        <v>142</v>
      </c>
      <c r="E749" s="217" t="s">
        <v>1193</v>
      </c>
      <c r="F749" s="218" t="s">
        <v>1194</v>
      </c>
      <c r="G749" s="219" t="s">
        <v>165</v>
      </c>
      <c r="H749" s="220">
        <v>628.44299999999998</v>
      </c>
      <c r="I749" s="221"/>
      <c r="J749" s="222">
        <f>ROUND(I749*H749,2)</f>
        <v>0</v>
      </c>
      <c r="K749" s="223"/>
      <c r="L749" s="45"/>
      <c r="M749" s="224" t="s">
        <v>1</v>
      </c>
      <c r="N749" s="225" t="s">
        <v>41</v>
      </c>
      <c r="O749" s="92"/>
      <c r="P749" s="226">
        <f>O749*H749</f>
        <v>0</v>
      </c>
      <c r="Q749" s="226">
        <v>0.00021000000000000001</v>
      </c>
      <c r="R749" s="226">
        <f>Q749*H749</f>
        <v>0.13197302999999999</v>
      </c>
      <c r="S749" s="226">
        <v>0</v>
      </c>
      <c r="T749" s="227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28" t="s">
        <v>259</v>
      </c>
      <c r="AT749" s="228" t="s">
        <v>142</v>
      </c>
      <c r="AU749" s="228" t="s">
        <v>86</v>
      </c>
      <c r="AY749" s="18" t="s">
        <v>139</v>
      </c>
      <c r="BE749" s="229">
        <f>IF(N749="základní",J749,0)</f>
        <v>0</v>
      </c>
      <c r="BF749" s="229">
        <f>IF(N749="snížená",J749,0)</f>
        <v>0</v>
      </c>
      <c r="BG749" s="229">
        <f>IF(N749="zákl. přenesená",J749,0)</f>
        <v>0</v>
      </c>
      <c r="BH749" s="229">
        <f>IF(N749="sníž. přenesená",J749,0)</f>
        <v>0</v>
      </c>
      <c r="BI749" s="229">
        <f>IF(N749="nulová",J749,0)</f>
        <v>0</v>
      </c>
      <c r="BJ749" s="18" t="s">
        <v>84</v>
      </c>
      <c r="BK749" s="229">
        <f>ROUND(I749*H749,2)</f>
        <v>0</v>
      </c>
      <c r="BL749" s="18" t="s">
        <v>259</v>
      </c>
      <c r="BM749" s="228" t="s">
        <v>1195</v>
      </c>
    </row>
    <row r="750" s="13" customFormat="1">
      <c r="A750" s="13"/>
      <c r="B750" s="230"/>
      <c r="C750" s="231"/>
      <c r="D750" s="232" t="s">
        <v>148</v>
      </c>
      <c r="E750" s="233" t="s">
        <v>1</v>
      </c>
      <c r="F750" s="234" t="s">
        <v>1196</v>
      </c>
      <c r="G750" s="231"/>
      <c r="H750" s="233" t="s">
        <v>1</v>
      </c>
      <c r="I750" s="235"/>
      <c r="J750" s="231"/>
      <c r="K750" s="231"/>
      <c r="L750" s="236"/>
      <c r="M750" s="237"/>
      <c r="N750" s="238"/>
      <c r="O750" s="238"/>
      <c r="P750" s="238"/>
      <c r="Q750" s="238"/>
      <c r="R750" s="238"/>
      <c r="S750" s="238"/>
      <c r="T750" s="239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0" t="s">
        <v>148</v>
      </c>
      <c r="AU750" s="240" t="s">
        <v>86</v>
      </c>
      <c r="AV750" s="13" t="s">
        <v>84</v>
      </c>
      <c r="AW750" s="13" t="s">
        <v>32</v>
      </c>
      <c r="AX750" s="13" t="s">
        <v>76</v>
      </c>
      <c r="AY750" s="240" t="s">
        <v>139</v>
      </c>
    </row>
    <row r="751" s="14" customFormat="1">
      <c r="A751" s="14"/>
      <c r="B751" s="241"/>
      <c r="C751" s="242"/>
      <c r="D751" s="232" t="s">
        <v>148</v>
      </c>
      <c r="E751" s="243" t="s">
        <v>1</v>
      </c>
      <c r="F751" s="244" t="s">
        <v>293</v>
      </c>
      <c r="G751" s="242"/>
      <c r="H751" s="245">
        <v>206.5</v>
      </c>
      <c r="I751" s="246"/>
      <c r="J751" s="242"/>
      <c r="K751" s="242"/>
      <c r="L751" s="247"/>
      <c r="M751" s="248"/>
      <c r="N751" s="249"/>
      <c r="O751" s="249"/>
      <c r="P751" s="249"/>
      <c r="Q751" s="249"/>
      <c r="R751" s="249"/>
      <c r="S751" s="249"/>
      <c r="T751" s="250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1" t="s">
        <v>148</v>
      </c>
      <c r="AU751" s="251" t="s">
        <v>86</v>
      </c>
      <c r="AV751" s="14" t="s">
        <v>86</v>
      </c>
      <c r="AW751" s="14" t="s">
        <v>32</v>
      </c>
      <c r="AX751" s="14" t="s">
        <v>76</v>
      </c>
      <c r="AY751" s="251" t="s">
        <v>139</v>
      </c>
    </row>
    <row r="752" s="13" customFormat="1">
      <c r="A752" s="13"/>
      <c r="B752" s="230"/>
      <c r="C752" s="231"/>
      <c r="D752" s="232" t="s">
        <v>148</v>
      </c>
      <c r="E752" s="233" t="s">
        <v>1</v>
      </c>
      <c r="F752" s="234" t="s">
        <v>1045</v>
      </c>
      <c r="G752" s="231"/>
      <c r="H752" s="233" t="s">
        <v>1</v>
      </c>
      <c r="I752" s="235"/>
      <c r="J752" s="231"/>
      <c r="K752" s="231"/>
      <c r="L752" s="236"/>
      <c r="M752" s="237"/>
      <c r="N752" s="238"/>
      <c r="O752" s="238"/>
      <c r="P752" s="238"/>
      <c r="Q752" s="238"/>
      <c r="R752" s="238"/>
      <c r="S752" s="238"/>
      <c r="T752" s="239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0" t="s">
        <v>148</v>
      </c>
      <c r="AU752" s="240" t="s">
        <v>86</v>
      </c>
      <c r="AV752" s="13" t="s">
        <v>84</v>
      </c>
      <c r="AW752" s="13" t="s">
        <v>32</v>
      </c>
      <c r="AX752" s="13" t="s">
        <v>76</v>
      </c>
      <c r="AY752" s="240" t="s">
        <v>139</v>
      </c>
    </row>
    <row r="753" s="14" customFormat="1">
      <c r="A753" s="14"/>
      <c r="B753" s="241"/>
      <c r="C753" s="242"/>
      <c r="D753" s="232" t="s">
        <v>148</v>
      </c>
      <c r="E753" s="243" t="s">
        <v>1</v>
      </c>
      <c r="F753" s="244" t="s">
        <v>1197</v>
      </c>
      <c r="G753" s="242"/>
      <c r="H753" s="245">
        <v>21.045000000000002</v>
      </c>
      <c r="I753" s="246"/>
      <c r="J753" s="242"/>
      <c r="K753" s="242"/>
      <c r="L753" s="247"/>
      <c r="M753" s="248"/>
      <c r="N753" s="249"/>
      <c r="O753" s="249"/>
      <c r="P753" s="249"/>
      <c r="Q753" s="249"/>
      <c r="R753" s="249"/>
      <c r="S753" s="249"/>
      <c r="T753" s="250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1" t="s">
        <v>148</v>
      </c>
      <c r="AU753" s="251" t="s">
        <v>86</v>
      </c>
      <c r="AV753" s="14" t="s">
        <v>86</v>
      </c>
      <c r="AW753" s="14" t="s">
        <v>32</v>
      </c>
      <c r="AX753" s="14" t="s">
        <v>76</v>
      </c>
      <c r="AY753" s="251" t="s">
        <v>139</v>
      </c>
    </row>
    <row r="754" s="13" customFormat="1">
      <c r="A754" s="13"/>
      <c r="B754" s="230"/>
      <c r="C754" s="231"/>
      <c r="D754" s="232" t="s">
        <v>148</v>
      </c>
      <c r="E754" s="233" t="s">
        <v>1</v>
      </c>
      <c r="F754" s="234" t="s">
        <v>667</v>
      </c>
      <c r="G754" s="231"/>
      <c r="H754" s="233" t="s">
        <v>1</v>
      </c>
      <c r="I754" s="235"/>
      <c r="J754" s="231"/>
      <c r="K754" s="231"/>
      <c r="L754" s="236"/>
      <c r="M754" s="237"/>
      <c r="N754" s="238"/>
      <c r="O754" s="238"/>
      <c r="P754" s="238"/>
      <c r="Q754" s="238"/>
      <c r="R754" s="238"/>
      <c r="S754" s="238"/>
      <c r="T754" s="239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0" t="s">
        <v>148</v>
      </c>
      <c r="AU754" s="240" t="s">
        <v>86</v>
      </c>
      <c r="AV754" s="13" t="s">
        <v>84</v>
      </c>
      <c r="AW754" s="13" t="s">
        <v>32</v>
      </c>
      <c r="AX754" s="13" t="s">
        <v>76</v>
      </c>
      <c r="AY754" s="240" t="s">
        <v>139</v>
      </c>
    </row>
    <row r="755" s="14" customFormat="1">
      <c r="A755" s="14"/>
      <c r="B755" s="241"/>
      <c r="C755" s="242"/>
      <c r="D755" s="232" t="s">
        <v>148</v>
      </c>
      <c r="E755" s="243" t="s">
        <v>1</v>
      </c>
      <c r="F755" s="244" t="s">
        <v>1198</v>
      </c>
      <c r="G755" s="242"/>
      <c r="H755" s="245">
        <v>1.3799999999999999</v>
      </c>
      <c r="I755" s="246"/>
      <c r="J755" s="242"/>
      <c r="K755" s="242"/>
      <c r="L755" s="247"/>
      <c r="M755" s="248"/>
      <c r="N755" s="249"/>
      <c r="O755" s="249"/>
      <c r="P755" s="249"/>
      <c r="Q755" s="249"/>
      <c r="R755" s="249"/>
      <c r="S755" s="249"/>
      <c r="T755" s="250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1" t="s">
        <v>148</v>
      </c>
      <c r="AU755" s="251" t="s">
        <v>86</v>
      </c>
      <c r="AV755" s="14" t="s">
        <v>86</v>
      </c>
      <c r="AW755" s="14" t="s">
        <v>32</v>
      </c>
      <c r="AX755" s="14" t="s">
        <v>76</v>
      </c>
      <c r="AY755" s="251" t="s">
        <v>139</v>
      </c>
    </row>
    <row r="756" s="13" customFormat="1">
      <c r="A756" s="13"/>
      <c r="B756" s="230"/>
      <c r="C756" s="231"/>
      <c r="D756" s="232" t="s">
        <v>148</v>
      </c>
      <c r="E756" s="233" t="s">
        <v>1</v>
      </c>
      <c r="F756" s="234" t="s">
        <v>669</v>
      </c>
      <c r="G756" s="231"/>
      <c r="H756" s="233" t="s">
        <v>1</v>
      </c>
      <c r="I756" s="235"/>
      <c r="J756" s="231"/>
      <c r="K756" s="231"/>
      <c r="L756" s="236"/>
      <c r="M756" s="237"/>
      <c r="N756" s="238"/>
      <c r="O756" s="238"/>
      <c r="P756" s="238"/>
      <c r="Q756" s="238"/>
      <c r="R756" s="238"/>
      <c r="S756" s="238"/>
      <c r="T756" s="239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0" t="s">
        <v>148</v>
      </c>
      <c r="AU756" s="240" t="s">
        <v>86</v>
      </c>
      <c r="AV756" s="13" t="s">
        <v>84</v>
      </c>
      <c r="AW756" s="13" t="s">
        <v>32</v>
      </c>
      <c r="AX756" s="13" t="s">
        <v>76</v>
      </c>
      <c r="AY756" s="240" t="s">
        <v>139</v>
      </c>
    </row>
    <row r="757" s="14" customFormat="1">
      <c r="A757" s="14"/>
      <c r="B757" s="241"/>
      <c r="C757" s="242"/>
      <c r="D757" s="232" t="s">
        <v>148</v>
      </c>
      <c r="E757" s="243" t="s">
        <v>1</v>
      </c>
      <c r="F757" s="244" t="s">
        <v>1199</v>
      </c>
      <c r="G757" s="242"/>
      <c r="H757" s="245">
        <v>1.47</v>
      </c>
      <c r="I757" s="246"/>
      <c r="J757" s="242"/>
      <c r="K757" s="242"/>
      <c r="L757" s="247"/>
      <c r="M757" s="248"/>
      <c r="N757" s="249"/>
      <c r="O757" s="249"/>
      <c r="P757" s="249"/>
      <c r="Q757" s="249"/>
      <c r="R757" s="249"/>
      <c r="S757" s="249"/>
      <c r="T757" s="250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1" t="s">
        <v>148</v>
      </c>
      <c r="AU757" s="251" t="s">
        <v>86</v>
      </c>
      <c r="AV757" s="14" t="s">
        <v>86</v>
      </c>
      <c r="AW757" s="14" t="s">
        <v>32</v>
      </c>
      <c r="AX757" s="14" t="s">
        <v>76</v>
      </c>
      <c r="AY757" s="251" t="s">
        <v>139</v>
      </c>
    </row>
    <row r="758" s="13" customFormat="1">
      <c r="A758" s="13"/>
      <c r="B758" s="230"/>
      <c r="C758" s="231"/>
      <c r="D758" s="232" t="s">
        <v>148</v>
      </c>
      <c r="E758" s="233" t="s">
        <v>1</v>
      </c>
      <c r="F758" s="234" t="s">
        <v>671</v>
      </c>
      <c r="G758" s="231"/>
      <c r="H758" s="233" t="s">
        <v>1</v>
      </c>
      <c r="I758" s="235"/>
      <c r="J758" s="231"/>
      <c r="K758" s="231"/>
      <c r="L758" s="236"/>
      <c r="M758" s="237"/>
      <c r="N758" s="238"/>
      <c r="O758" s="238"/>
      <c r="P758" s="238"/>
      <c r="Q758" s="238"/>
      <c r="R758" s="238"/>
      <c r="S758" s="238"/>
      <c r="T758" s="239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0" t="s">
        <v>148</v>
      </c>
      <c r="AU758" s="240" t="s">
        <v>86</v>
      </c>
      <c r="AV758" s="13" t="s">
        <v>84</v>
      </c>
      <c r="AW758" s="13" t="s">
        <v>32</v>
      </c>
      <c r="AX758" s="13" t="s">
        <v>76</v>
      </c>
      <c r="AY758" s="240" t="s">
        <v>139</v>
      </c>
    </row>
    <row r="759" s="14" customFormat="1">
      <c r="A759" s="14"/>
      <c r="B759" s="241"/>
      <c r="C759" s="242"/>
      <c r="D759" s="232" t="s">
        <v>148</v>
      </c>
      <c r="E759" s="243" t="s">
        <v>1</v>
      </c>
      <c r="F759" s="244" t="s">
        <v>1199</v>
      </c>
      <c r="G759" s="242"/>
      <c r="H759" s="245">
        <v>1.47</v>
      </c>
      <c r="I759" s="246"/>
      <c r="J759" s="242"/>
      <c r="K759" s="242"/>
      <c r="L759" s="247"/>
      <c r="M759" s="248"/>
      <c r="N759" s="249"/>
      <c r="O759" s="249"/>
      <c r="P759" s="249"/>
      <c r="Q759" s="249"/>
      <c r="R759" s="249"/>
      <c r="S759" s="249"/>
      <c r="T759" s="250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1" t="s">
        <v>148</v>
      </c>
      <c r="AU759" s="251" t="s">
        <v>86</v>
      </c>
      <c r="AV759" s="14" t="s">
        <v>86</v>
      </c>
      <c r="AW759" s="14" t="s">
        <v>32</v>
      </c>
      <c r="AX759" s="14" t="s">
        <v>76</v>
      </c>
      <c r="AY759" s="251" t="s">
        <v>139</v>
      </c>
    </row>
    <row r="760" s="13" customFormat="1">
      <c r="A760" s="13"/>
      <c r="B760" s="230"/>
      <c r="C760" s="231"/>
      <c r="D760" s="232" t="s">
        <v>148</v>
      </c>
      <c r="E760" s="233" t="s">
        <v>1</v>
      </c>
      <c r="F760" s="234" t="s">
        <v>647</v>
      </c>
      <c r="G760" s="231"/>
      <c r="H760" s="233" t="s">
        <v>1</v>
      </c>
      <c r="I760" s="235"/>
      <c r="J760" s="231"/>
      <c r="K760" s="231"/>
      <c r="L760" s="236"/>
      <c r="M760" s="237"/>
      <c r="N760" s="238"/>
      <c r="O760" s="238"/>
      <c r="P760" s="238"/>
      <c r="Q760" s="238"/>
      <c r="R760" s="238"/>
      <c r="S760" s="238"/>
      <c r="T760" s="239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0" t="s">
        <v>148</v>
      </c>
      <c r="AU760" s="240" t="s">
        <v>86</v>
      </c>
      <c r="AV760" s="13" t="s">
        <v>84</v>
      </c>
      <c r="AW760" s="13" t="s">
        <v>32</v>
      </c>
      <c r="AX760" s="13" t="s">
        <v>76</v>
      </c>
      <c r="AY760" s="240" t="s">
        <v>139</v>
      </c>
    </row>
    <row r="761" s="14" customFormat="1">
      <c r="A761" s="14"/>
      <c r="B761" s="241"/>
      <c r="C761" s="242"/>
      <c r="D761" s="232" t="s">
        <v>148</v>
      </c>
      <c r="E761" s="243" t="s">
        <v>1</v>
      </c>
      <c r="F761" s="244" t="s">
        <v>1200</v>
      </c>
      <c r="G761" s="242"/>
      <c r="H761" s="245">
        <v>84.280000000000001</v>
      </c>
      <c r="I761" s="246"/>
      <c r="J761" s="242"/>
      <c r="K761" s="242"/>
      <c r="L761" s="247"/>
      <c r="M761" s="248"/>
      <c r="N761" s="249"/>
      <c r="O761" s="249"/>
      <c r="P761" s="249"/>
      <c r="Q761" s="249"/>
      <c r="R761" s="249"/>
      <c r="S761" s="249"/>
      <c r="T761" s="250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1" t="s">
        <v>148</v>
      </c>
      <c r="AU761" s="251" t="s">
        <v>86</v>
      </c>
      <c r="AV761" s="14" t="s">
        <v>86</v>
      </c>
      <c r="AW761" s="14" t="s">
        <v>32</v>
      </c>
      <c r="AX761" s="14" t="s">
        <v>76</v>
      </c>
      <c r="AY761" s="251" t="s">
        <v>139</v>
      </c>
    </row>
    <row r="762" s="13" customFormat="1">
      <c r="A762" s="13"/>
      <c r="B762" s="230"/>
      <c r="C762" s="231"/>
      <c r="D762" s="232" t="s">
        <v>148</v>
      </c>
      <c r="E762" s="233" t="s">
        <v>1</v>
      </c>
      <c r="F762" s="234" t="s">
        <v>1201</v>
      </c>
      <c r="G762" s="231"/>
      <c r="H762" s="233" t="s">
        <v>1</v>
      </c>
      <c r="I762" s="235"/>
      <c r="J762" s="231"/>
      <c r="K762" s="231"/>
      <c r="L762" s="236"/>
      <c r="M762" s="237"/>
      <c r="N762" s="238"/>
      <c r="O762" s="238"/>
      <c r="P762" s="238"/>
      <c r="Q762" s="238"/>
      <c r="R762" s="238"/>
      <c r="S762" s="238"/>
      <c r="T762" s="239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0" t="s">
        <v>148</v>
      </c>
      <c r="AU762" s="240" t="s">
        <v>86</v>
      </c>
      <c r="AV762" s="13" t="s">
        <v>84</v>
      </c>
      <c r="AW762" s="13" t="s">
        <v>32</v>
      </c>
      <c r="AX762" s="13" t="s">
        <v>76</v>
      </c>
      <c r="AY762" s="240" t="s">
        <v>139</v>
      </c>
    </row>
    <row r="763" s="13" customFormat="1">
      <c r="A763" s="13"/>
      <c r="B763" s="230"/>
      <c r="C763" s="231"/>
      <c r="D763" s="232" t="s">
        <v>148</v>
      </c>
      <c r="E763" s="233" t="s">
        <v>1</v>
      </c>
      <c r="F763" s="234" t="s">
        <v>672</v>
      </c>
      <c r="G763" s="231"/>
      <c r="H763" s="233" t="s">
        <v>1</v>
      </c>
      <c r="I763" s="235"/>
      <c r="J763" s="231"/>
      <c r="K763" s="231"/>
      <c r="L763" s="236"/>
      <c r="M763" s="237"/>
      <c r="N763" s="238"/>
      <c r="O763" s="238"/>
      <c r="P763" s="238"/>
      <c r="Q763" s="238"/>
      <c r="R763" s="238"/>
      <c r="S763" s="238"/>
      <c r="T763" s="239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0" t="s">
        <v>148</v>
      </c>
      <c r="AU763" s="240" t="s">
        <v>86</v>
      </c>
      <c r="AV763" s="13" t="s">
        <v>84</v>
      </c>
      <c r="AW763" s="13" t="s">
        <v>32</v>
      </c>
      <c r="AX763" s="13" t="s">
        <v>76</v>
      </c>
      <c r="AY763" s="240" t="s">
        <v>139</v>
      </c>
    </row>
    <row r="764" s="14" customFormat="1">
      <c r="A764" s="14"/>
      <c r="B764" s="241"/>
      <c r="C764" s="242"/>
      <c r="D764" s="232" t="s">
        <v>148</v>
      </c>
      <c r="E764" s="243" t="s">
        <v>1</v>
      </c>
      <c r="F764" s="244" t="s">
        <v>1202</v>
      </c>
      <c r="G764" s="242"/>
      <c r="H764" s="245">
        <v>1.5900000000000001</v>
      </c>
      <c r="I764" s="246"/>
      <c r="J764" s="242"/>
      <c r="K764" s="242"/>
      <c r="L764" s="247"/>
      <c r="M764" s="248"/>
      <c r="N764" s="249"/>
      <c r="O764" s="249"/>
      <c r="P764" s="249"/>
      <c r="Q764" s="249"/>
      <c r="R764" s="249"/>
      <c r="S764" s="249"/>
      <c r="T764" s="250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1" t="s">
        <v>148</v>
      </c>
      <c r="AU764" s="251" t="s">
        <v>86</v>
      </c>
      <c r="AV764" s="14" t="s">
        <v>86</v>
      </c>
      <c r="AW764" s="14" t="s">
        <v>32</v>
      </c>
      <c r="AX764" s="14" t="s">
        <v>76</v>
      </c>
      <c r="AY764" s="251" t="s">
        <v>139</v>
      </c>
    </row>
    <row r="765" s="13" customFormat="1">
      <c r="A765" s="13"/>
      <c r="B765" s="230"/>
      <c r="C765" s="231"/>
      <c r="D765" s="232" t="s">
        <v>148</v>
      </c>
      <c r="E765" s="233" t="s">
        <v>1</v>
      </c>
      <c r="F765" s="234" t="s">
        <v>674</v>
      </c>
      <c r="G765" s="231"/>
      <c r="H765" s="233" t="s">
        <v>1</v>
      </c>
      <c r="I765" s="235"/>
      <c r="J765" s="231"/>
      <c r="K765" s="231"/>
      <c r="L765" s="236"/>
      <c r="M765" s="237"/>
      <c r="N765" s="238"/>
      <c r="O765" s="238"/>
      <c r="P765" s="238"/>
      <c r="Q765" s="238"/>
      <c r="R765" s="238"/>
      <c r="S765" s="238"/>
      <c r="T765" s="239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0" t="s">
        <v>148</v>
      </c>
      <c r="AU765" s="240" t="s">
        <v>86</v>
      </c>
      <c r="AV765" s="13" t="s">
        <v>84</v>
      </c>
      <c r="AW765" s="13" t="s">
        <v>32</v>
      </c>
      <c r="AX765" s="13" t="s">
        <v>76</v>
      </c>
      <c r="AY765" s="240" t="s">
        <v>139</v>
      </c>
    </row>
    <row r="766" s="14" customFormat="1">
      <c r="A766" s="14"/>
      <c r="B766" s="241"/>
      <c r="C766" s="242"/>
      <c r="D766" s="232" t="s">
        <v>148</v>
      </c>
      <c r="E766" s="243" t="s">
        <v>1</v>
      </c>
      <c r="F766" s="244" t="s">
        <v>1203</v>
      </c>
      <c r="G766" s="242"/>
      <c r="H766" s="245">
        <v>1.4099999999999999</v>
      </c>
      <c r="I766" s="246"/>
      <c r="J766" s="242"/>
      <c r="K766" s="242"/>
      <c r="L766" s="247"/>
      <c r="M766" s="248"/>
      <c r="N766" s="249"/>
      <c r="O766" s="249"/>
      <c r="P766" s="249"/>
      <c r="Q766" s="249"/>
      <c r="R766" s="249"/>
      <c r="S766" s="249"/>
      <c r="T766" s="250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1" t="s">
        <v>148</v>
      </c>
      <c r="AU766" s="251" t="s">
        <v>86</v>
      </c>
      <c r="AV766" s="14" t="s">
        <v>86</v>
      </c>
      <c r="AW766" s="14" t="s">
        <v>32</v>
      </c>
      <c r="AX766" s="14" t="s">
        <v>76</v>
      </c>
      <c r="AY766" s="251" t="s">
        <v>139</v>
      </c>
    </row>
    <row r="767" s="13" customFormat="1">
      <c r="A767" s="13"/>
      <c r="B767" s="230"/>
      <c r="C767" s="231"/>
      <c r="D767" s="232" t="s">
        <v>148</v>
      </c>
      <c r="E767" s="233" t="s">
        <v>1</v>
      </c>
      <c r="F767" s="234" t="s">
        <v>676</v>
      </c>
      <c r="G767" s="231"/>
      <c r="H767" s="233" t="s">
        <v>1</v>
      </c>
      <c r="I767" s="235"/>
      <c r="J767" s="231"/>
      <c r="K767" s="231"/>
      <c r="L767" s="236"/>
      <c r="M767" s="237"/>
      <c r="N767" s="238"/>
      <c r="O767" s="238"/>
      <c r="P767" s="238"/>
      <c r="Q767" s="238"/>
      <c r="R767" s="238"/>
      <c r="S767" s="238"/>
      <c r="T767" s="239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0" t="s">
        <v>148</v>
      </c>
      <c r="AU767" s="240" t="s">
        <v>86</v>
      </c>
      <c r="AV767" s="13" t="s">
        <v>84</v>
      </c>
      <c r="AW767" s="13" t="s">
        <v>32</v>
      </c>
      <c r="AX767" s="13" t="s">
        <v>76</v>
      </c>
      <c r="AY767" s="240" t="s">
        <v>139</v>
      </c>
    </row>
    <row r="768" s="14" customFormat="1">
      <c r="A768" s="14"/>
      <c r="B768" s="241"/>
      <c r="C768" s="242"/>
      <c r="D768" s="232" t="s">
        <v>148</v>
      </c>
      <c r="E768" s="243" t="s">
        <v>1</v>
      </c>
      <c r="F768" s="244" t="s">
        <v>1204</v>
      </c>
      <c r="G768" s="242"/>
      <c r="H768" s="245">
        <v>2.0099999999999998</v>
      </c>
      <c r="I768" s="246"/>
      <c r="J768" s="242"/>
      <c r="K768" s="242"/>
      <c r="L768" s="247"/>
      <c r="M768" s="248"/>
      <c r="N768" s="249"/>
      <c r="O768" s="249"/>
      <c r="P768" s="249"/>
      <c r="Q768" s="249"/>
      <c r="R768" s="249"/>
      <c r="S768" s="249"/>
      <c r="T768" s="250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1" t="s">
        <v>148</v>
      </c>
      <c r="AU768" s="251" t="s">
        <v>86</v>
      </c>
      <c r="AV768" s="14" t="s">
        <v>86</v>
      </c>
      <c r="AW768" s="14" t="s">
        <v>32</v>
      </c>
      <c r="AX768" s="14" t="s">
        <v>76</v>
      </c>
      <c r="AY768" s="251" t="s">
        <v>139</v>
      </c>
    </row>
    <row r="769" s="13" customFormat="1">
      <c r="A769" s="13"/>
      <c r="B769" s="230"/>
      <c r="C769" s="231"/>
      <c r="D769" s="232" t="s">
        <v>148</v>
      </c>
      <c r="E769" s="233" t="s">
        <v>1</v>
      </c>
      <c r="F769" s="234" t="s">
        <v>1034</v>
      </c>
      <c r="G769" s="231"/>
      <c r="H769" s="233" t="s">
        <v>1</v>
      </c>
      <c r="I769" s="235"/>
      <c r="J769" s="231"/>
      <c r="K769" s="231"/>
      <c r="L769" s="236"/>
      <c r="M769" s="237"/>
      <c r="N769" s="238"/>
      <c r="O769" s="238"/>
      <c r="P769" s="238"/>
      <c r="Q769" s="238"/>
      <c r="R769" s="238"/>
      <c r="S769" s="238"/>
      <c r="T769" s="239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0" t="s">
        <v>148</v>
      </c>
      <c r="AU769" s="240" t="s">
        <v>86</v>
      </c>
      <c r="AV769" s="13" t="s">
        <v>84</v>
      </c>
      <c r="AW769" s="13" t="s">
        <v>32</v>
      </c>
      <c r="AX769" s="13" t="s">
        <v>76</v>
      </c>
      <c r="AY769" s="240" t="s">
        <v>139</v>
      </c>
    </row>
    <row r="770" s="14" customFormat="1">
      <c r="A770" s="14"/>
      <c r="B770" s="241"/>
      <c r="C770" s="242"/>
      <c r="D770" s="232" t="s">
        <v>148</v>
      </c>
      <c r="E770" s="243" t="s">
        <v>1</v>
      </c>
      <c r="F770" s="244" t="s">
        <v>1205</v>
      </c>
      <c r="G770" s="242"/>
      <c r="H770" s="245">
        <v>36.454999999999998</v>
      </c>
      <c r="I770" s="246"/>
      <c r="J770" s="242"/>
      <c r="K770" s="242"/>
      <c r="L770" s="247"/>
      <c r="M770" s="248"/>
      <c r="N770" s="249"/>
      <c r="O770" s="249"/>
      <c r="P770" s="249"/>
      <c r="Q770" s="249"/>
      <c r="R770" s="249"/>
      <c r="S770" s="249"/>
      <c r="T770" s="250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1" t="s">
        <v>148</v>
      </c>
      <c r="AU770" s="251" t="s">
        <v>86</v>
      </c>
      <c r="AV770" s="14" t="s">
        <v>86</v>
      </c>
      <c r="AW770" s="14" t="s">
        <v>32</v>
      </c>
      <c r="AX770" s="14" t="s">
        <v>76</v>
      </c>
      <c r="AY770" s="251" t="s">
        <v>139</v>
      </c>
    </row>
    <row r="771" s="13" customFormat="1">
      <c r="A771" s="13"/>
      <c r="B771" s="230"/>
      <c r="C771" s="231"/>
      <c r="D771" s="232" t="s">
        <v>148</v>
      </c>
      <c r="E771" s="233" t="s">
        <v>1</v>
      </c>
      <c r="F771" s="234" t="s">
        <v>1051</v>
      </c>
      <c r="G771" s="231"/>
      <c r="H771" s="233" t="s">
        <v>1</v>
      </c>
      <c r="I771" s="235"/>
      <c r="J771" s="231"/>
      <c r="K771" s="231"/>
      <c r="L771" s="236"/>
      <c r="M771" s="237"/>
      <c r="N771" s="238"/>
      <c r="O771" s="238"/>
      <c r="P771" s="238"/>
      <c r="Q771" s="238"/>
      <c r="R771" s="238"/>
      <c r="S771" s="238"/>
      <c r="T771" s="239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0" t="s">
        <v>148</v>
      </c>
      <c r="AU771" s="240" t="s">
        <v>86</v>
      </c>
      <c r="AV771" s="13" t="s">
        <v>84</v>
      </c>
      <c r="AW771" s="13" t="s">
        <v>32</v>
      </c>
      <c r="AX771" s="13" t="s">
        <v>76</v>
      </c>
      <c r="AY771" s="240" t="s">
        <v>139</v>
      </c>
    </row>
    <row r="772" s="14" customFormat="1">
      <c r="A772" s="14"/>
      <c r="B772" s="241"/>
      <c r="C772" s="242"/>
      <c r="D772" s="232" t="s">
        <v>148</v>
      </c>
      <c r="E772" s="243" t="s">
        <v>1</v>
      </c>
      <c r="F772" s="244" t="s">
        <v>1206</v>
      </c>
      <c r="G772" s="242"/>
      <c r="H772" s="245">
        <v>61.869999999999997</v>
      </c>
      <c r="I772" s="246"/>
      <c r="J772" s="242"/>
      <c r="K772" s="242"/>
      <c r="L772" s="247"/>
      <c r="M772" s="248"/>
      <c r="N772" s="249"/>
      <c r="O772" s="249"/>
      <c r="P772" s="249"/>
      <c r="Q772" s="249"/>
      <c r="R772" s="249"/>
      <c r="S772" s="249"/>
      <c r="T772" s="250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1" t="s">
        <v>148</v>
      </c>
      <c r="AU772" s="251" t="s">
        <v>86</v>
      </c>
      <c r="AV772" s="14" t="s">
        <v>86</v>
      </c>
      <c r="AW772" s="14" t="s">
        <v>32</v>
      </c>
      <c r="AX772" s="14" t="s">
        <v>76</v>
      </c>
      <c r="AY772" s="251" t="s">
        <v>139</v>
      </c>
    </row>
    <row r="773" s="13" customFormat="1">
      <c r="A773" s="13"/>
      <c r="B773" s="230"/>
      <c r="C773" s="231"/>
      <c r="D773" s="232" t="s">
        <v>148</v>
      </c>
      <c r="E773" s="233" t="s">
        <v>1</v>
      </c>
      <c r="F773" s="234" t="s">
        <v>1053</v>
      </c>
      <c r="G773" s="231"/>
      <c r="H773" s="233" t="s">
        <v>1</v>
      </c>
      <c r="I773" s="235"/>
      <c r="J773" s="231"/>
      <c r="K773" s="231"/>
      <c r="L773" s="236"/>
      <c r="M773" s="237"/>
      <c r="N773" s="238"/>
      <c r="O773" s="238"/>
      <c r="P773" s="238"/>
      <c r="Q773" s="238"/>
      <c r="R773" s="238"/>
      <c r="S773" s="238"/>
      <c r="T773" s="239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0" t="s">
        <v>148</v>
      </c>
      <c r="AU773" s="240" t="s">
        <v>86</v>
      </c>
      <c r="AV773" s="13" t="s">
        <v>84</v>
      </c>
      <c r="AW773" s="13" t="s">
        <v>32</v>
      </c>
      <c r="AX773" s="13" t="s">
        <v>76</v>
      </c>
      <c r="AY773" s="240" t="s">
        <v>139</v>
      </c>
    </row>
    <row r="774" s="14" customFormat="1">
      <c r="A774" s="14"/>
      <c r="B774" s="241"/>
      <c r="C774" s="242"/>
      <c r="D774" s="232" t="s">
        <v>148</v>
      </c>
      <c r="E774" s="243" t="s">
        <v>1</v>
      </c>
      <c r="F774" s="244" t="s">
        <v>1207</v>
      </c>
      <c r="G774" s="242"/>
      <c r="H774" s="245">
        <v>97.613</v>
      </c>
      <c r="I774" s="246"/>
      <c r="J774" s="242"/>
      <c r="K774" s="242"/>
      <c r="L774" s="247"/>
      <c r="M774" s="248"/>
      <c r="N774" s="249"/>
      <c r="O774" s="249"/>
      <c r="P774" s="249"/>
      <c r="Q774" s="249"/>
      <c r="R774" s="249"/>
      <c r="S774" s="249"/>
      <c r="T774" s="250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1" t="s">
        <v>148</v>
      </c>
      <c r="AU774" s="251" t="s">
        <v>86</v>
      </c>
      <c r="AV774" s="14" t="s">
        <v>86</v>
      </c>
      <c r="AW774" s="14" t="s">
        <v>32</v>
      </c>
      <c r="AX774" s="14" t="s">
        <v>76</v>
      </c>
      <c r="AY774" s="251" t="s">
        <v>139</v>
      </c>
    </row>
    <row r="775" s="13" customFormat="1">
      <c r="A775" s="13"/>
      <c r="B775" s="230"/>
      <c r="C775" s="231"/>
      <c r="D775" s="232" t="s">
        <v>148</v>
      </c>
      <c r="E775" s="233" t="s">
        <v>1</v>
      </c>
      <c r="F775" s="234" t="s">
        <v>694</v>
      </c>
      <c r="G775" s="231"/>
      <c r="H775" s="233" t="s">
        <v>1</v>
      </c>
      <c r="I775" s="235"/>
      <c r="J775" s="231"/>
      <c r="K775" s="231"/>
      <c r="L775" s="236"/>
      <c r="M775" s="237"/>
      <c r="N775" s="238"/>
      <c r="O775" s="238"/>
      <c r="P775" s="238"/>
      <c r="Q775" s="238"/>
      <c r="R775" s="238"/>
      <c r="S775" s="238"/>
      <c r="T775" s="239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0" t="s">
        <v>148</v>
      </c>
      <c r="AU775" s="240" t="s">
        <v>86</v>
      </c>
      <c r="AV775" s="13" t="s">
        <v>84</v>
      </c>
      <c r="AW775" s="13" t="s">
        <v>32</v>
      </c>
      <c r="AX775" s="13" t="s">
        <v>76</v>
      </c>
      <c r="AY775" s="240" t="s">
        <v>139</v>
      </c>
    </row>
    <row r="776" s="14" customFormat="1">
      <c r="A776" s="14"/>
      <c r="B776" s="241"/>
      <c r="C776" s="242"/>
      <c r="D776" s="232" t="s">
        <v>148</v>
      </c>
      <c r="E776" s="243" t="s">
        <v>1</v>
      </c>
      <c r="F776" s="244" t="s">
        <v>1208</v>
      </c>
      <c r="G776" s="242"/>
      <c r="H776" s="245">
        <v>38.409999999999997</v>
      </c>
      <c r="I776" s="246"/>
      <c r="J776" s="242"/>
      <c r="K776" s="242"/>
      <c r="L776" s="247"/>
      <c r="M776" s="248"/>
      <c r="N776" s="249"/>
      <c r="O776" s="249"/>
      <c r="P776" s="249"/>
      <c r="Q776" s="249"/>
      <c r="R776" s="249"/>
      <c r="S776" s="249"/>
      <c r="T776" s="250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1" t="s">
        <v>148</v>
      </c>
      <c r="AU776" s="251" t="s">
        <v>86</v>
      </c>
      <c r="AV776" s="14" t="s">
        <v>86</v>
      </c>
      <c r="AW776" s="14" t="s">
        <v>32</v>
      </c>
      <c r="AX776" s="14" t="s">
        <v>76</v>
      </c>
      <c r="AY776" s="251" t="s">
        <v>139</v>
      </c>
    </row>
    <row r="777" s="13" customFormat="1">
      <c r="A777" s="13"/>
      <c r="B777" s="230"/>
      <c r="C777" s="231"/>
      <c r="D777" s="232" t="s">
        <v>148</v>
      </c>
      <c r="E777" s="233" t="s">
        <v>1</v>
      </c>
      <c r="F777" s="234" t="s">
        <v>345</v>
      </c>
      <c r="G777" s="231"/>
      <c r="H777" s="233" t="s">
        <v>1</v>
      </c>
      <c r="I777" s="235"/>
      <c r="J777" s="231"/>
      <c r="K777" s="231"/>
      <c r="L777" s="236"/>
      <c r="M777" s="237"/>
      <c r="N777" s="238"/>
      <c r="O777" s="238"/>
      <c r="P777" s="238"/>
      <c r="Q777" s="238"/>
      <c r="R777" s="238"/>
      <c r="S777" s="238"/>
      <c r="T777" s="239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0" t="s">
        <v>148</v>
      </c>
      <c r="AU777" s="240" t="s">
        <v>86</v>
      </c>
      <c r="AV777" s="13" t="s">
        <v>84</v>
      </c>
      <c r="AW777" s="13" t="s">
        <v>32</v>
      </c>
      <c r="AX777" s="13" t="s">
        <v>76</v>
      </c>
      <c r="AY777" s="240" t="s">
        <v>139</v>
      </c>
    </row>
    <row r="778" s="14" customFormat="1">
      <c r="A778" s="14"/>
      <c r="B778" s="241"/>
      <c r="C778" s="242"/>
      <c r="D778" s="232" t="s">
        <v>148</v>
      </c>
      <c r="E778" s="243" t="s">
        <v>1</v>
      </c>
      <c r="F778" s="244" t="s">
        <v>1209</v>
      </c>
      <c r="G778" s="242"/>
      <c r="H778" s="245">
        <v>39.100000000000001</v>
      </c>
      <c r="I778" s="246"/>
      <c r="J778" s="242"/>
      <c r="K778" s="242"/>
      <c r="L778" s="247"/>
      <c r="M778" s="248"/>
      <c r="N778" s="249"/>
      <c r="O778" s="249"/>
      <c r="P778" s="249"/>
      <c r="Q778" s="249"/>
      <c r="R778" s="249"/>
      <c r="S778" s="249"/>
      <c r="T778" s="250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1" t="s">
        <v>148</v>
      </c>
      <c r="AU778" s="251" t="s">
        <v>86</v>
      </c>
      <c r="AV778" s="14" t="s">
        <v>86</v>
      </c>
      <c r="AW778" s="14" t="s">
        <v>32</v>
      </c>
      <c r="AX778" s="14" t="s">
        <v>76</v>
      </c>
      <c r="AY778" s="251" t="s">
        <v>139</v>
      </c>
    </row>
    <row r="779" s="13" customFormat="1">
      <c r="A779" s="13"/>
      <c r="B779" s="230"/>
      <c r="C779" s="231"/>
      <c r="D779" s="232" t="s">
        <v>148</v>
      </c>
      <c r="E779" s="233" t="s">
        <v>1</v>
      </c>
      <c r="F779" s="234" t="s">
        <v>641</v>
      </c>
      <c r="G779" s="231"/>
      <c r="H779" s="233" t="s">
        <v>1</v>
      </c>
      <c r="I779" s="235"/>
      <c r="J779" s="231"/>
      <c r="K779" s="231"/>
      <c r="L779" s="236"/>
      <c r="M779" s="237"/>
      <c r="N779" s="238"/>
      <c r="O779" s="238"/>
      <c r="P779" s="238"/>
      <c r="Q779" s="238"/>
      <c r="R779" s="238"/>
      <c r="S779" s="238"/>
      <c r="T779" s="239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0" t="s">
        <v>148</v>
      </c>
      <c r="AU779" s="240" t="s">
        <v>86</v>
      </c>
      <c r="AV779" s="13" t="s">
        <v>84</v>
      </c>
      <c r="AW779" s="13" t="s">
        <v>32</v>
      </c>
      <c r="AX779" s="13" t="s">
        <v>76</v>
      </c>
      <c r="AY779" s="240" t="s">
        <v>139</v>
      </c>
    </row>
    <row r="780" s="14" customFormat="1">
      <c r="A780" s="14"/>
      <c r="B780" s="241"/>
      <c r="C780" s="242"/>
      <c r="D780" s="232" t="s">
        <v>148</v>
      </c>
      <c r="E780" s="243" t="s">
        <v>1</v>
      </c>
      <c r="F780" s="244" t="s">
        <v>1210</v>
      </c>
      <c r="G780" s="242"/>
      <c r="H780" s="245">
        <v>13.800000000000001</v>
      </c>
      <c r="I780" s="246"/>
      <c r="J780" s="242"/>
      <c r="K780" s="242"/>
      <c r="L780" s="247"/>
      <c r="M780" s="248"/>
      <c r="N780" s="249"/>
      <c r="O780" s="249"/>
      <c r="P780" s="249"/>
      <c r="Q780" s="249"/>
      <c r="R780" s="249"/>
      <c r="S780" s="249"/>
      <c r="T780" s="250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1" t="s">
        <v>148</v>
      </c>
      <c r="AU780" s="251" t="s">
        <v>86</v>
      </c>
      <c r="AV780" s="14" t="s">
        <v>86</v>
      </c>
      <c r="AW780" s="14" t="s">
        <v>32</v>
      </c>
      <c r="AX780" s="14" t="s">
        <v>76</v>
      </c>
      <c r="AY780" s="251" t="s">
        <v>139</v>
      </c>
    </row>
    <row r="781" s="13" customFormat="1">
      <c r="A781" s="13"/>
      <c r="B781" s="230"/>
      <c r="C781" s="231"/>
      <c r="D781" s="232" t="s">
        <v>148</v>
      </c>
      <c r="E781" s="233" t="s">
        <v>1</v>
      </c>
      <c r="F781" s="234" t="s">
        <v>1211</v>
      </c>
      <c r="G781" s="231"/>
      <c r="H781" s="233" t="s">
        <v>1</v>
      </c>
      <c r="I781" s="235"/>
      <c r="J781" s="231"/>
      <c r="K781" s="231"/>
      <c r="L781" s="236"/>
      <c r="M781" s="237"/>
      <c r="N781" s="238"/>
      <c r="O781" s="238"/>
      <c r="P781" s="238"/>
      <c r="Q781" s="238"/>
      <c r="R781" s="238"/>
      <c r="S781" s="238"/>
      <c r="T781" s="239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0" t="s">
        <v>148</v>
      </c>
      <c r="AU781" s="240" t="s">
        <v>86</v>
      </c>
      <c r="AV781" s="13" t="s">
        <v>84</v>
      </c>
      <c r="AW781" s="13" t="s">
        <v>32</v>
      </c>
      <c r="AX781" s="13" t="s">
        <v>76</v>
      </c>
      <c r="AY781" s="240" t="s">
        <v>139</v>
      </c>
    </row>
    <row r="782" s="14" customFormat="1">
      <c r="A782" s="14"/>
      <c r="B782" s="241"/>
      <c r="C782" s="242"/>
      <c r="D782" s="232" t="s">
        <v>148</v>
      </c>
      <c r="E782" s="243" t="s">
        <v>1</v>
      </c>
      <c r="F782" s="244" t="s">
        <v>662</v>
      </c>
      <c r="G782" s="242"/>
      <c r="H782" s="245">
        <v>11.4</v>
      </c>
      <c r="I782" s="246"/>
      <c r="J782" s="242"/>
      <c r="K782" s="242"/>
      <c r="L782" s="247"/>
      <c r="M782" s="248"/>
      <c r="N782" s="249"/>
      <c r="O782" s="249"/>
      <c r="P782" s="249"/>
      <c r="Q782" s="249"/>
      <c r="R782" s="249"/>
      <c r="S782" s="249"/>
      <c r="T782" s="250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1" t="s">
        <v>148</v>
      </c>
      <c r="AU782" s="251" t="s">
        <v>86</v>
      </c>
      <c r="AV782" s="14" t="s">
        <v>86</v>
      </c>
      <c r="AW782" s="14" t="s">
        <v>32</v>
      </c>
      <c r="AX782" s="14" t="s">
        <v>76</v>
      </c>
      <c r="AY782" s="251" t="s">
        <v>139</v>
      </c>
    </row>
    <row r="783" s="14" customFormat="1">
      <c r="A783" s="14"/>
      <c r="B783" s="241"/>
      <c r="C783" s="242"/>
      <c r="D783" s="232" t="s">
        <v>148</v>
      </c>
      <c r="E783" s="243" t="s">
        <v>1</v>
      </c>
      <c r="F783" s="244" t="s">
        <v>350</v>
      </c>
      <c r="G783" s="242"/>
      <c r="H783" s="245">
        <v>8.6400000000000006</v>
      </c>
      <c r="I783" s="246"/>
      <c r="J783" s="242"/>
      <c r="K783" s="242"/>
      <c r="L783" s="247"/>
      <c r="M783" s="248"/>
      <c r="N783" s="249"/>
      <c r="O783" s="249"/>
      <c r="P783" s="249"/>
      <c r="Q783" s="249"/>
      <c r="R783" s="249"/>
      <c r="S783" s="249"/>
      <c r="T783" s="250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1" t="s">
        <v>148</v>
      </c>
      <c r="AU783" s="251" t="s">
        <v>86</v>
      </c>
      <c r="AV783" s="14" t="s">
        <v>86</v>
      </c>
      <c r="AW783" s="14" t="s">
        <v>32</v>
      </c>
      <c r="AX783" s="14" t="s">
        <v>76</v>
      </c>
      <c r="AY783" s="251" t="s">
        <v>139</v>
      </c>
    </row>
    <row r="784" s="15" customFormat="1">
      <c r="A784" s="15"/>
      <c r="B784" s="252"/>
      <c r="C784" s="253"/>
      <c r="D784" s="232" t="s">
        <v>148</v>
      </c>
      <c r="E784" s="254" t="s">
        <v>1</v>
      </c>
      <c r="F784" s="255" t="s">
        <v>153</v>
      </c>
      <c r="G784" s="253"/>
      <c r="H784" s="256">
        <v>628.44299999999987</v>
      </c>
      <c r="I784" s="257"/>
      <c r="J784" s="253"/>
      <c r="K784" s="253"/>
      <c r="L784" s="258"/>
      <c r="M784" s="259"/>
      <c r="N784" s="260"/>
      <c r="O784" s="260"/>
      <c r="P784" s="260"/>
      <c r="Q784" s="260"/>
      <c r="R784" s="260"/>
      <c r="S784" s="260"/>
      <c r="T784" s="261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T784" s="262" t="s">
        <v>148</v>
      </c>
      <c r="AU784" s="262" t="s">
        <v>86</v>
      </c>
      <c r="AV784" s="15" t="s">
        <v>146</v>
      </c>
      <c r="AW784" s="15" t="s">
        <v>32</v>
      </c>
      <c r="AX784" s="15" t="s">
        <v>84</v>
      </c>
      <c r="AY784" s="262" t="s">
        <v>139</v>
      </c>
    </row>
    <row r="785" s="2" customFormat="1" ht="24.15" customHeight="1">
      <c r="A785" s="39"/>
      <c r="B785" s="40"/>
      <c r="C785" s="216" t="s">
        <v>1212</v>
      </c>
      <c r="D785" s="216" t="s">
        <v>142</v>
      </c>
      <c r="E785" s="217" t="s">
        <v>1213</v>
      </c>
      <c r="F785" s="218" t="s">
        <v>1214</v>
      </c>
      <c r="G785" s="219" t="s">
        <v>165</v>
      </c>
      <c r="H785" s="220">
        <v>628.44299999999998</v>
      </c>
      <c r="I785" s="221"/>
      <c r="J785" s="222">
        <f>ROUND(I785*H785,2)</f>
        <v>0</v>
      </c>
      <c r="K785" s="223"/>
      <c r="L785" s="45"/>
      <c r="M785" s="224" t="s">
        <v>1</v>
      </c>
      <c r="N785" s="225" t="s">
        <v>41</v>
      </c>
      <c r="O785" s="92"/>
      <c r="P785" s="226">
        <f>O785*H785</f>
        <v>0</v>
      </c>
      <c r="Q785" s="226">
        <v>0.00013999999999999999</v>
      </c>
      <c r="R785" s="226">
        <f>Q785*H785</f>
        <v>0.087982019999999994</v>
      </c>
      <c r="S785" s="226">
        <v>0</v>
      </c>
      <c r="T785" s="227">
        <f>S785*H785</f>
        <v>0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28" t="s">
        <v>259</v>
      </c>
      <c r="AT785" s="228" t="s">
        <v>142</v>
      </c>
      <c r="AU785" s="228" t="s">
        <v>86</v>
      </c>
      <c r="AY785" s="18" t="s">
        <v>139</v>
      </c>
      <c r="BE785" s="229">
        <f>IF(N785="základní",J785,0)</f>
        <v>0</v>
      </c>
      <c r="BF785" s="229">
        <f>IF(N785="snížená",J785,0)</f>
        <v>0</v>
      </c>
      <c r="BG785" s="229">
        <f>IF(N785="zákl. přenesená",J785,0)</f>
        <v>0</v>
      </c>
      <c r="BH785" s="229">
        <f>IF(N785="sníž. přenesená",J785,0)</f>
        <v>0</v>
      </c>
      <c r="BI785" s="229">
        <f>IF(N785="nulová",J785,0)</f>
        <v>0</v>
      </c>
      <c r="BJ785" s="18" t="s">
        <v>84</v>
      </c>
      <c r="BK785" s="229">
        <f>ROUND(I785*H785,2)</f>
        <v>0</v>
      </c>
      <c r="BL785" s="18" t="s">
        <v>259</v>
      </c>
      <c r="BM785" s="228" t="s">
        <v>1215</v>
      </c>
    </row>
    <row r="786" s="13" customFormat="1">
      <c r="A786" s="13"/>
      <c r="B786" s="230"/>
      <c r="C786" s="231"/>
      <c r="D786" s="232" t="s">
        <v>148</v>
      </c>
      <c r="E786" s="233" t="s">
        <v>1</v>
      </c>
      <c r="F786" s="234" t="s">
        <v>1216</v>
      </c>
      <c r="G786" s="231"/>
      <c r="H786" s="233" t="s">
        <v>1</v>
      </c>
      <c r="I786" s="235"/>
      <c r="J786" s="231"/>
      <c r="K786" s="231"/>
      <c r="L786" s="236"/>
      <c r="M786" s="237"/>
      <c r="N786" s="238"/>
      <c r="O786" s="238"/>
      <c r="P786" s="238"/>
      <c r="Q786" s="238"/>
      <c r="R786" s="238"/>
      <c r="S786" s="238"/>
      <c r="T786" s="239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0" t="s">
        <v>148</v>
      </c>
      <c r="AU786" s="240" t="s">
        <v>86</v>
      </c>
      <c r="AV786" s="13" t="s">
        <v>84</v>
      </c>
      <c r="AW786" s="13" t="s">
        <v>32</v>
      </c>
      <c r="AX786" s="13" t="s">
        <v>76</v>
      </c>
      <c r="AY786" s="240" t="s">
        <v>139</v>
      </c>
    </row>
    <row r="787" s="14" customFormat="1">
      <c r="A787" s="14"/>
      <c r="B787" s="241"/>
      <c r="C787" s="242"/>
      <c r="D787" s="232" t="s">
        <v>148</v>
      </c>
      <c r="E787" s="243" t="s">
        <v>1</v>
      </c>
      <c r="F787" s="244" t="s">
        <v>1217</v>
      </c>
      <c r="G787" s="242"/>
      <c r="H787" s="245">
        <v>628.44299999999998</v>
      </c>
      <c r="I787" s="246"/>
      <c r="J787" s="242"/>
      <c r="K787" s="242"/>
      <c r="L787" s="247"/>
      <c r="M787" s="248"/>
      <c r="N787" s="249"/>
      <c r="O787" s="249"/>
      <c r="P787" s="249"/>
      <c r="Q787" s="249"/>
      <c r="R787" s="249"/>
      <c r="S787" s="249"/>
      <c r="T787" s="250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1" t="s">
        <v>148</v>
      </c>
      <c r="AU787" s="251" t="s">
        <v>86</v>
      </c>
      <c r="AV787" s="14" t="s">
        <v>86</v>
      </c>
      <c r="AW787" s="14" t="s">
        <v>32</v>
      </c>
      <c r="AX787" s="14" t="s">
        <v>84</v>
      </c>
      <c r="AY787" s="251" t="s">
        <v>139</v>
      </c>
    </row>
    <row r="788" s="2" customFormat="1" ht="24.15" customHeight="1">
      <c r="A788" s="39"/>
      <c r="B788" s="40"/>
      <c r="C788" s="216" t="s">
        <v>1218</v>
      </c>
      <c r="D788" s="216" t="s">
        <v>142</v>
      </c>
      <c r="E788" s="217" t="s">
        <v>1219</v>
      </c>
      <c r="F788" s="218" t="s">
        <v>1220</v>
      </c>
      <c r="G788" s="219" t="s">
        <v>165</v>
      </c>
      <c r="H788" s="220">
        <v>628.44299999999998</v>
      </c>
      <c r="I788" s="221"/>
      <c r="J788" s="222">
        <f>ROUND(I788*H788,2)</f>
        <v>0</v>
      </c>
      <c r="K788" s="223"/>
      <c r="L788" s="45"/>
      <c r="M788" s="224" t="s">
        <v>1</v>
      </c>
      <c r="N788" s="225" t="s">
        <v>41</v>
      </c>
      <c r="O788" s="92"/>
      <c r="P788" s="226">
        <f>O788*H788</f>
        <v>0</v>
      </c>
      <c r="Q788" s="226">
        <v>0.00029</v>
      </c>
      <c r="R788" s="226">
        <f>Q788*H788</f>
        <v>0.18224847</v>
      </c>
      <c r="S788" s="226">
        <v>0</v>
      </c>
      <c r="T788" s="227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28" t="s">
        <v>259</v>
      </c>
      <c r="AT788" s="228" t="s">
        <v>142</v>
      </c>
      <c r="AU788" s="228" t="s">
        <v>86</v>
      </c>
      <c r="AY788" s="18" t="s">
        <v>139</v>
      </c>
      <c r="BE788" s="229">
        <f>IF(N788="základní",J788,0)</f>
        <v>0</v>
      </c>
      <c r="BF788" s="229">
        <f>IF(N788="snížená",J788,0)</f>
        <v>0</v>
      </c>
      <c r="BG788" s="229">
        <f>IF(N788="zákl. přenesená",J788,0)</f>
        <v>0</v>
      </c>
      <c r="BH788" s="229">
        <f>IF(N788="sníž. přenesená",J788,0)</f>
        <v>0</v>
      </c>
      <c r="BI788" s="229">
        <f>IF(N788="nulová",J788,0)</f>
        <v>0</v>
      </c>
      <c r="BJ788" s="18" t="s">
        <v>84</v>
      </c>
      <c r="BK788" s="229">
        <f>ROUND(I788*H788,2)</f>
        <v>0</v>
      </c>
      <c r="BL788" s="18" t="s">
        <v>259</v>
      </c>
      <c r="BM788" s="228" t="s">
        <v>1221</v>
      </c>
    </row>
    <row r="789" s="13" customFormat="1">
      <c r="A789" s="13"/>
      <c r="B789" s="230"/>
      <c r="C789" s="231"/>
      <c r="D789" s="232" t="s">
        <v>148</v>
      </c>
      <c r="E789" s="233" t="s">
        <v>1</v>
      </c>
      <c r="F789" s="234" t="s">
        <v>1222</v>
      </c>
      <c r="G789" s="231"/>
      <c r="H789" s="233" t="s">
        <v>1</v>
      </c>
      <c r="I789" s="235"/>
      <c r="J789" s="231"/>
      <c r="K789" s="231"/>
      <c r="L789" s="236"/>
      <c r="M789" s="237"/>
      <c r="N789" s="238"/>
      <c r="O789" s="238"/>
      <c r="P789" s="238"/>
      <c r="Q789" s="238"/>
      <c r="R789" s="238"/>
      <c r="S789" s="238"/>
      <c r="T789" s="239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0" t="s">
        <v>148</v>
      </c>
      <c r="AU789" s="240" t="s">
        <v>86</v>
      </c>
      <c r="AV789" s="13" t="s">
        <v>84</v>
      </c>
      <c r="AW789" s="13" t="s">
        <v>32</v>
      </c>
      <c r="AX789" s="13" t="s">
        <v>76</v>
      </c>
      <c r="AY789" s="240" t="s">
        <v>139</v>
      </c>
    </row>
    <row r="790" s="14" customFormat="1">
      <c r="A790" s="14"/>
      <c r="B790" s="241"/>
      <c r="C790" s="242"/>
      <c r="D790" s="232" t="s">
        <v>148</v>
      </c>
      <c r="E790" s="243" t="s">
        <v>1</v>
      </c>
      <c r="F790" s="244" t="s">
        <v>1217</v>
      </c>
      <c r="G790" s="242"/>
      <c r="H790" s="245">
        <v>628.44299999999998</v>
      </c>
      <c r="I790" s="246"/>
      <c r="J790" s="242"/>
      <c r="K790" s="242"/>
      <c r="L790" s="247"/>
      <c r="M790" s="248"/>
      <c r="N790" s="249"/>
      <c r="O790" s="249"/>
      <c r="P790" s="249"/>
      <c r="Q790" s="249"/>
      <c r="R790" s="249"/>
      <c r="S790" s="249"/>
      <c r="T790" s="250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1" t="s">
        <v>148</v>
      </c>
      <c r="AU790" s="251" t="s">
        <v>86</v>
      </c>
      <c r="AV790" s="14" t="s">
        <v>86</v>
      </c>
      <c r="AW790" s="14" t="s">
        <v>32</v>
      </c>
      <c r="AX790" s="14" t="s">
        <v>84</v>
      </c>
      <c r="AY790" s="251" t="s">
        <v>139</v>
      </c>
    </row>
    <row r="791" s="12" customFormat="1" ht="25.92" customHeight="1">
      <c r="A791" s="12"/>
      <c r="B791" s="200"/>
      <c r="C791" s="201"/>
      <c r="D791" s="202" t="s">
        <v>75</v>
      </c>
      <c r="E791" s="203" t="s">
        <v>1223</v>
      </c>
      <c r="F791" s="203" t="s">
        <v>1224</v>
      </c>
      <c r="G791" s="201"/>
      <c r="H791" s="201"/>
      <c r="I791" s="204"/>
      <c r="J791" s="205">
        <f>BK791</f>
        <v>0</v>
      </c>
      <c r="K791" s="201"/>
      <c r="L791" s="206"/>
      <c r="M791" s="207"/>
      <c r="N791" s="208"/>
      <c r="O791" s="208"/>
      <c r="P791" s="209">
        <f>SUM(P792:P798)</f>
        <v>0</v>
      </c>
      <c r="Q791" s="208"/>
      <c r="R791" s="209">
        <f>SUM(R792:R798)</f>
        <v>0</v>
      </c>
      <c r="S791" s="208"/>
      <c r="T791" s="210">
        <f>SUM(T792:T798)</f>
        <v>0</v>
      </c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R791" s="211" t="s">
        <v>146</v>
      </c>
      <c r="AT791" s="212" t="s">
        <v>75</v>
      </c>
      <c r="AU791" s="212" t="s">
        <v>76</v>
      </c>
      <c r="AY791" s="211" t="s">
        <v>139</v>
      </c>
      <c r="BK791" s="213">
        <f>SUM(BK792:BK798)</f>
        <v>0</v>
      </c>
    </row>
    <row r="792" s="2" customFormat="1" ht="16.5" customHeight="1">
      <c r="A792" s="39"/>
      <c r="B792" s="40"/>
      <c r="C792" s="216" t="s">
        <v>1225</v>
      </c>
      <c r="D792" s="216" t="s">
        <v>142</v>
      </c>
      <c r="E792" s="217" t="s">
        <v>1226</v>
      </c>
      <c r="F792" s="218" t="s">
        <v>1227</v>
      </c>
      <c r="G792" s="219" t="s">
        <v>1228</v>
      </c>
      <c r="H792" s="220">
        <v>32</v>
      </c>
      <c r="I792" s="221"/>
      <c r="J792" s="222">
        <f>ROUND(I792*H792,2)</f>
        <v>0</v>
      </c>
      <c r="K792" s="223"/>
      <c r="L792" s="45"/>
      <c r="M792" s="224" t="s">
        <v>1</v>
      </c>
      <c r="N792" s="225" t="s">
        <v>41</v>
      </c>
      <c r="O792" s="92"/>
      <c r="P792" s="226">
        <f>O792*H792</f>
        <v>0</v>
      </c>
      <c r="Q792" s="226">
        <v>0</v>
      </c>
      <c r="R792" s="226">
        <f>Q792*H792</f>
        <v>0</v>
      </c>
      <c r="S792" s="226">
        <v>0</v>
      </c>
      <c r="T792" s="227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28" t="s">
        <v>1229</v>
      </c>
      <c r="AT792" s="228" t="s">
        <v>142</v>
      </c>
      <c r="AU792" s="228" t="s">
        <v>84</v>
      </c>
      <c r="AY792" s="18" t="s">
        <v>139</v>
      </c>
      <c r="BE792" s="229">
        <f>IF(N792="základní",J792,0)</f>
        <v>0</v>
      </c>
      <c r="BF792" s="229">
        <f>IF(N792="snížená",J792,0)</f>
        <v>0</v>
      </c>
      <c r="BG792" s="229">
        <f>IF(N792="zákl. přenesená",J792,0)</f>
        <v>0</v>
      </c>
      <c r="BH792" s="229">
        <f>IF(N792="sníž. přenesená",J792,0)</f>
        <v>0</v>
      </c>
      <c r="BI792" s="229">
        <f>IF(N792="nulová",J792,0)</f>
        <v>0</v>
      </c>
      <c r="BJ792" s="18" t="s">
        <v>84</v>
      </c>
      <c r="BK792" s="229">
        <f>ROUND(I792*H792,2)</f>
        <v>0</v>
      </c>
      <c r="BL792" s="18" t="s">
        <v>1229</v>
      </c>
      <c r="BM792" s="228" t="s">
        <v>1230</v>
      </c>
    </row>
    <row r="793" s="13" customFormat="1">
      <c r="A793" s="13"/>
      <c r="B793" s="230"/>
      <c r="C793" s="231"/>
      <c r="D793" s="232" t="s">
        <v>148</v>
      </c>
      <c r="E793" s="233" t="s">
        <v>1</v>
      </c>
      <c r="F793" s="234" t="s">
        <v>1231</v>
      </c>
      <c r="G793" s="231"/>
      <c r="H793" s="233" t="s">
        <v>1</v>
      </c>
      <c r="I793" s="235"/>
      <c r="J793" s="231"/>
      <c r="K793" s="231"/>
      <c r="L793" s="236"/>
      <c r="M793" s="237"/>
      <c r="N793" s="238"/>
      <c r="O793" s="238"/>
      <c r="P793" s="238"/>
      <c r="Q793" s="238"/>
      <c r="R793" s="238"/>
      <c r="S793" s="238"/>
      <c r="T793" s="239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0" t="s">
        <v>148</v>
      </c>
      <c r="AU793" s="240" t="s">
        <v>84</v>
      </c>
      <c r="AV793" s="13" t="s">
        <v>84</v>
      </c>
      <c r="AW793" s="13" t="s">
        <v>32</v>
      </c>
      <c r="AX793" s="13" t="s">
        <v>76</v>
      </c>
      <c r="AY793" s="240" t="s">
        <v>139</v>
      </c>
    </row>
    <row r="794" s="14" customFormat="1">
      <c r="A794" s="14"/>
      <c r="B794" s="241"/>
      <c r="C794" s="242"/>
      <c r="D794" s="232" t="s">
        <v>148</v>
      </c>
      <c r="E794" s="243" t="s">
        <v>1</v>
      </c>
      <c r="F794" s="244" t="s">
        <v>1232</v>
      </c>
      <c r="G794" s="242"/>
      <c r="H794" s="245">
        <v>32</v>
      </c>
      <c r="I794" s="246"/>
      <c r="J794" s="242"/>
      <c r="K794" s="242"/>
      <c r="L794" s="247"/>
      <c r="M794" s="248"/>
      <c r="N794" s="249"/>
      <c r="O794" s="249"/>
      <c r="P794" s="249"/>
      <c r="Q794" s="249"/>
      <c r="R794" s="249"/>
      <c r="S794" s="249"/>
      <c r="T794" s="250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1" t="s">
        <v>148</v>
      </c>
      <c r="AU794" s="251" t="s">
        <v>84</v>
      </c>
      <c r="AV794" s="14" t="s">
        <v>86</v>
      </c>
      <c r="AW794" s="14" t="s">
        <v>32</v>
      </c>
      <c r="AX794" s="14" t="s">
        <v>84</v>
      </c>
      <c r="AY794" s="251" t="s">
        <v>139</v>
      </c>
    </row>
    <row r="795" s="2" customFormat="1" ht="24.15" customHeight="1">
      <c r="A795" s="39"/>
      <c r="B795" s="40"/>
      <c r="C795" s="274" t="s">
        <v>1233</v>
      </c>
      <c r="D795" s="274" t="s">
        <v>283</v>
      </c>
      <c r="E795" s="275" t="s">
        <v>1234</v>
      </c>
      <c r="F795" s="276" t="s">
        <v>1235</v>
      </c>
      <c r="G795" s="277" t="s">
        <v>538</v>
      </c>
      <c r="H795" s="278">
        <v>1</v>
      </c>
      <c r="I795" s="279"/>
      <c r="J795" s="280">
        <f>ROUND(I795*H795,2)</f>
        <v>0</v>
      </c>
      <c r="K795" s="281"/>
      <c r="L795" s="282"/>
      <c r="M795" s="283" t="s">
        <v>1</v>
      </c>
      <c r="N795" s="284" t="s">
        <v>41</v>
      </c>
      <c r="O795" s="92"/>
      <c r="P795" s="226">
        <f>O795*H795</f>
        <v>0</v>
      </c>
      <c r="Q795" s="226">
        <v>0</v>
      </c>
      <c r="R795" s="226">
        <f>Q795*H795</f>
        <v>0</v>
      </c>
      <c r="S795" s="226">
        <v>0</v>
      </c>
      <c r="T795" s="227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28" t="s">
        <v>1229</v>
      </c>
      <c r="AT795" s="228" t="s">
        <v>283</v>
      </c>
      <c r="AU795" s="228" t="s">
        <v>84</v>
      </c>
      <c r="AY795" s="18" t="s">
        <v>139</v>
      </c>
      <c r="BE795" s="229">
        <f>IF(N795="základní",J795,0)</f>
        <v>0</v>
      </c>
      <c r="BF795" s="229">
        <f>IF(N795="snížená",J795,0)</f>
        <v>0</v>
      </c>
      <c r="BG795" s="229">
        <f>IF(N795="zákl. přenesená",J795,0)</f>
        <v>0</v>
      </c>
      <c r="BH795" s="229">
        <f>IF(N795="sníž. přenesená",J795,0)</f>
        <v>0</v>
      </c>
      <c r="BI795" s="229">
        <f>IF(N795="nulová",J795,0)</f>
        <v>0</v>
      </c>
      <c r="BJ795" s="18" t="s">
        <v>84</v>
      </c>
      <c r="BK795" s="229">
        <f>ROUND(I795*H795,2)</f>
        <v>0</v>
      </c>
      <c r="BL795" s="18" t="s">
        <v>1229</v>
      </c>
      <c r="BM795" s="228" t="s">
        <v>1236</v>
      </c>
    </row>
    <row r="796" s="2" customFormat="1" ht="24.15" customHeight="1">
      <c r="A796" s="39"/>
      <c r="B796" s="40"/>
      <c r="C796" s="216" t="s">
        <v>1237</v>
      </c>
      <c r="D796" s="216" t="s">
        <v>142</v>
      </c>
      <c r="E796" s="217" t="s">
        <v>1238</v>
      </c>
      <c r="F796" s="218" t="s">
        <v>1239</v>
      </c>
      <c r="G796" s="219" t="s">
        <v>1228</v>
      </c>
      <c r="H796" s="220">
        <v>8</v>
      </c>
      <c r="I796" s="221"/>
      <c r="J796" s="222">
        <f>ROUND(I796*H796,2)</f>
        <v>0</v>
      </c>
      <c r="K796" s="223"/>
      <c r="L796" s="45"/>
      <c r="M796" s="224" t="s">
        <v>1</v>
      </c>
      <c r="N796" s="225" t="s">
        <v>41</v>
      </c>
      <c r="O796" s="92"/>
      <c r="P796" s="226">
        <f>O796*H796</f>
        <v>0</v>
      </c>
      <c r="Q796" s="226">
        <v>0</v>
      </c>
      <c r="R796" s="226">
        <f>Q796*H796</f>
        <v>0</v>
      </c>
      <c r="S796" s="226">
        <v>0</v>
      </c>
      <c r="T796" s="227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28" t="s">
        <v>1229</v>
      </c>
      <c r="AT796" s="228" t="s">
        <v>142</v>
      </c>
      <c r="AU796" s="228" t="s">
        <v>84</v>
      </c>
      <c r="AY796" s="18" t="s">
        <v>139</v>
      </c>
      <c r="BE796" s="229">
        <f>IF(N796="základní",J796,0)</f>
        <v>0</v>
      </c>
      <c r="BF796" s="229">
        <f>IF(N796="snížená",J796,0)</f>
        <v>0</v>
      </c>
      <c r="BG796" s="229">
        <f>IF(N796="zákl. přenesená",J796,0)</f>
        <v>0</v>
      </c>
      <c r="BH796" s="229">
        <f>IF(N796="sníž. přenesená",J796,0)</f>
        <v>0</v>
      </c>
      <c r="BI796" s="229">
        <f>IF(N796="nulová",J796,0)</f>
        <v>0</v>
      </c>
      <c r="BJ796" s="18" t="s">
        <v>84</v>
      </c>
      <c r="BK796" s="229">
        <f>ROUND(I796*H796,2)</f>
        <v>0</v>
      </c>
      <c r="BL796" s="18" t="s">
        <v>1229</v>
      </c>
      <c r="BM796" s="228" t="s">
        <v>1240</v>
      </c>
    </row>
    <row r="797" s="13" customFormat="1">
      <c r="A797" s="13"/>
      <c r="B797" s="230"/>
      <c r="C797" s="231"/>
      <c r="D797" s="232" t="s">
        <v>148</v>
      </c>
      <c r="E797" s="233" t="s">
        <v>1</v>
      </c>
      <c r="F797" s="234" t="s">
        <v>1241</v>
      </c>
      <c r="G797" s="231"/>
      <c r="H797" s="233" t="s">
        <v>1</v>
      </c>
      <c r="I797" s="235"/>
      <c r="J797" s="231"/>
      <c r="K797" s="231"/>
      <c r="L797" s="236"/>
      <c r="M797" s="237"/>
      <c r="N797" s="238"/>
      <c r="O797" s="238"/>
      <c r="P797" s="238"/>
      <c r="Q797" s="238"/>
      <c r="R797" s="238"/>
      <c r="S797" s="238"/>
      <c r="T797" s="239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0" t="s">
        <v>148</v>
      </c>
      <c r="AU797" s="240" t="s">
        <v>84</v>
      </c>
      <c r="AV797" s="13" t="s">
        <v>84</v>
      </c>
      <c r="AW797" s="13" t="s">
        <v>32</v>
      </c>
      <c r="AX797" s="13" t="s">
        <v>76</v>
      </c>
      <c r="AY797" s="240" t="s">
        <v>139</v>
      </c>
    </row>
    <row r="798" s="14" customFormat="1">
      <c r="A798" s="14"/>
      <c r="B798" s="241"/>
      <c r="C798" s="242"/>
      <c r="D798" s="232" t="s">
        <v>148</v>
      </c>
      <c r="E798" s="243" t="s">
        <v>1</v>
      </c>
      <c r="F798" s="244" t="s">
        <v>1242</v>
      </c>
      <c r="G798" s="242"/>
      <c r="H798" s="245">
        <v>8</v>
      </c>
      <c r="I798" s="246"/>
      <c r="J798" s="242"/>
      <c r="K798" s="242"/>
      <c r="L798" s="247"/>
      <c r="M798" s="248"/>
      <c r="N798" s="249"/>
      <c r="O798" s="249"/>
      <c r="P798" s="249"/>
      <c r="Q798" s="249"/>
      <c r="R798" s="249"/>
      <c r="S798" s="249"/>
      <c r="T798" s="250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1" t="s">
        <v>148</v>
      </c>
      <c r="AU798" s="251" t="s">
        <v>84</v>
      </c>
      <c r="AV798" s="14" t="s">
        <v>86</v>
      </c>
      <c r="AW798" s="14" t="s">
        <v>32</v>
      </c>
      <c r="AX798" s="14" t="s">
        <v>84</v>
      </c>
      <c r="AY798" s="251" t="s">
        <v>139</v>
      </c>
    </row>
    <row r="799" s="12" customFormat="1" ht="25.92" customHeight="1">
      <c r="A799" s="12"/>
      <c r="B799" s="200"/>
      <c r="C799" s="201"/>
      <c r="D799" s="202" t="s">
        <v>75</v>
      </c>
      <c r="E799" s="203" t="s">
        <v>1243</v>
      </c>
      <c r="F799" s="203" t="s">
        <v>1244</v>
      </c>
      <c r="G799" s="201"/>
      <c r="H799" s="201"/>
      <c r="I799" s="204"/>
      <c r="J799" s="205">
        <f>BK799</f>
        <v>0</v>
      </c>
      <c r="K799" s="201"/>
      <c r="L799" s="206"/>
      <c r="M799" s="207"/>
      <c r="N799" s="208"/>
      <c r="O799" s="208"/>
      <c r="P799" s="209">
        <f>P800+P802+P804</f>
        <v>0</v>
      </c>
      <c r="Q799" s="208"/>
      <c r="R799" s="209">
        <f>R800+R802+R804</f>
        <v>0</v>
      </c>
      <c r="S799" s="208"/>
      <c r="T799" s="210">
        <f>T800+T802+T804</f>
        <v>0</v>
      </c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R799" s="211" t="s">
        <v>173</v>
      </c>
      <c r="AT799" s="212" t="s">
        <v>75</v>
      </c>
      <c r="AU799" s="212" t="s">
        <v>76</v>
      </c>
      <c r="AY799" s="211" t="s">
        <v>139</v>
      </c>
      <c r="BK799" s="213">
        <f>BK800+BK802+BK804</f>
        <v>0</v>
      </c>
    </row>
    <row r="800" s="12" customFormat="1" ht="22.8" customHeight="1">
      <c r="A800" s="12"/>
      <c r="B800" s="200"/>
      <c r="C800" s="201"/>
      <c r="D800" s="202" t="s">
        <v>75</v>
      </c>
      <c r="E800" s="214" t="s">
        <v>1245</v>
      </c>
      <c r="F800" s="214" t="s">
        <v>1246</v>
      </c>
      <c r="G800" s="201"/>
      <c r="H800" s="201"/>
      <c r="I800" s="204"/>
      <c r="J800" s="215">
        <f>BK800</f>
        <v>0</v>
      </c>
      <c r="K800" s="201"/>
      <c r="L800" s="206"/>
      <c r="M800" s="207"/>
      <c r="N800" s="208"/>
      <c r="O800" s="208"/>
      <c r="P800" s="209">
        <f>P801</f>
        <v>0</v>
      </c>
      <c r="Q800" s="208"/>
      <c r="R800" s="209">
        <f>R801</f>
        <v>0</v>
      </c>
      <c r="S800" s="208"/>
      <c r="T800" s="210">
        <f>T801</f>
        <v>0</v>
      </c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R800" s="211" t="s">
        <v>173</v>
      </c>
      <c r="AT800" s="212" t="s">
        <v>75</v>
      </c>
      <c r="AU800" s="212" t="s">
        <v>84</v>
      </c>
      <c r="AY800" s="211" t="s">
        <v>139</v>
      </c>
      <c r="BK800" s="213">
        <f>BK801</f>
        <v>0</v>
      </c>
    </row>
    <row r="801" s="2" customFormat="1" ht="16.5" customHeight="1">
      <c r="A801" s="39"/>
      <c r="B801" s="40"/>
      <c r="C801" s="216" t="s">
        <v>1247</v>
      </c>
      <c r="D801" s="216" t="s">
        <v>142</v>
      </c>
      <c r="E801" s="217" t="s">
        <v>1248</v>
      </c>
      <c r="F801" s="218" t="s">
        <v>1249</v>
      </c>
      <c r="G801" s="219" t="s">
        <v>538</v>
      </c>
      <c r="H801" s="220">
        <v>1</v>
      </c>
      <c r="I801" s="221"/>
      <c r="J801" s="222">
        <f>ROUND(I801*H801,2)</f>
        <v>0</v>
      </c>
      <c r="K801" s="223"/>
      <c r="L801" s="45"/>
      <c r="M801" s="224" t="s">
        <v>1</v>
      </c>
      <c r="N801" s="225" t="s">
        <v>41</v>
      </c>
      <c r="O801" s="92"/>
      <c r="P801" s="226">
        <f>O801*H801</f>
        <v>0</v>
      </c>
      <c r="Q801" s="226">
        <v>0</v>
      </c>
      <c r="R801" s="226">
        <f>Q801*H801</f>
        <v>0</v>
      </c>
      <c r="S801" s="226">
        <v>0</v>
      </c>
      <c r="T801" s="227">
        <f>S801*H801</f>
        <v>0</v>
      </c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R801" s="228" t="s">
        <v>1250</v>
      </c>
      <c r="AT801" s="228" t="s">
        <v>142</v>
      </c>
      <c r="AU801" s="228" t="s">
        <v>86</v>
      </c>
      <c r="AY801" s="18" t="s">
        <v>139</v>
      </c>
      <c r="BE801" s="229">
        <f>IF(N801="základní",J801,0)</f>
        <v>0</v>
      </c>
      <c r="BF801" s="229">
        <f>IF(N801="snížená",J801,0)</f>
        <v>0</v>
      </c>
      <c r="BG801" s="229">
        <f>IF(N801="zákl. přenesená",J801,0)</f>
        <v>0</v>
      </c>
      <c r="BH801" s="229">
        <f>IF(N801="sníž. přenesená",J801,0)</f>
        <v>0</v>
      </c>
      <c r="BI801" s="229">
        <f>IF(N801="nulová",J801,0)</f>
        <v>0</v>
      </c>
      <c r="BJ801" s="18" t="s">
        <v>84</v>
      </c>
      <c r="BK801" s="229">
        <f>ROUND(I801*H801,2)</f>
        <v>0</v>
      </c>
      <c r="BL801" s="18" t="s">
        <v>1250</v>
      </c>
      <c r="BM801" s="228" t="s">
        <v>1251</v>
      </c>
    </row>
    <row r="802" s="12" customFormat="1" ht="22.8" customHeight="1">
      <c r="A802" s="12"/>
      <c r="B802" s="200"/>
      <c r="C802" s="201"/>
      <c r="D802" s="202" t="s">
        <v>75</v>
      </c>
      <c r="E802" s="214" t="s">
        <v>1252</v>
      </c>
      <c r="F802" s="214" t="s">
        <v>1253</v>
      </c>
      <c r="G802" s="201"/>
      <c r="H802" s="201"/>
      <c r="I802" s="204"/>
      <c r="J802" s="215">
        <f>BK802</f>
        <v>0</v>
      </c>
      <c r="K802" s="201"/>
      <c r="L802" s="206"/>
      <c r="M802" s="207"/>
      <c r="N802" s="208"/>
      <c r="O802" s="208"/>
      <c r="P802" s="209">
        <f>P803</f>
        <v>0</v>
      </c>
      <c r="Q802" s="208"/>
      <c r="R802" s="209">
        <f>R803</f>
        <v>0</v>
      </c>
      <c r="S802" s="208"/>
      <c r="T802" s="210">
        <f>T803</f>
        <v>0</v>
      </c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R802" s="211" t="s">
        <v>173</v>
      </c>
      <c r="AT802" s="212" t="s">
        <v>75</v>
      </c>
      <c r="AU802" s="212" t="s">
        <v>84</v>
      </c>
      <c r="AY802" s="211" t="s">
        <v>139</v>
      </c>
      <c r="BK802" s="213">
        <f>BK803</f>
        <v>0</v>
      </c>
    </row>
    <row r="803" s="2" customFormat="1" ht="16.5" customHeight="1">
      <c r="A803" s="39"/>
      <c r="B803" s="40"/>
      <c r="C803" s="216" t="s">
        <v>1254</v>
      </c>
      <c r="D803" s="216" t="s">
        <v>142</v>
      </c>
      <c r="E803" s="217" t="s">
        <v>1255</v>
      </c>
      <c r="F803" s="218" t="s">
        <v>1253</v>
      </c>
      <c r="G803" s="219" t="s">
        <v>538</v>
      </c>
      <c r="H803" s="220">
        <v>1</v>
      </c>
      <c r="I803" s="221"/>
      <c r="J803" s="222">
        <f>ROUND(I803*H803,2)</f>
        <v>0</v>
      </c>
      <c r="K803" s="223"/>
      <c r="L803" s="45"/>
      <c r="M803" s="224" t="s">
        <v>1</v>
      </c>
      <c r="N803" s="225" t="s">
        <v>41</v>
      </c>
      <c r="O803" s="92"/>
      <c r="P803" s="226">
        <f>O803*H803</f>
        <v>0</v>
      </c>
      <c r="Q803" s="226">
        <v>0</v>
      </c>
      <c r="R803" s="226">
        <f>Q803*H803</f>
        <v>0</v>
      </c>
      <c r="S803" s="226">
        <v>0</v>
      </c>
      <c r="T803" s="227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28" t="s">
        <v>1250</v>
      </c>
      <c r="AT803" s="228" t="s">
        <v>142</v>
      </c>
      <c r="AU803" s="228" t="s">
        <v>86</v>
      </c>
      <c r="AY803" s="18" t="s">
        <v>139</v>
      </c>
      <c r="BE803" s="229">
        <f>IF(N803="základní",J803,0)</f>
        <v>0</v>
      </c>
      <c r="BF803" s="229">
        <f>IF(N803="snížená",J803,0)</f>
        <v>0</v>
      </c>
      <c r="BG803" s="229">
        <f>IF(N803="zákl. přenesená",J803,0)</f>
        <v>0</v>
      </c>
      <c r="BH803" s="229">
        <f>IF(N803="sníž. přenesená",J803,0)</f>
        <v>0</v>
      </c>
      <c r="BI803" s="229">
        <f>IF(N803="nulová",J803,0)</f>
        <v>0</v>
      </c>
      <c r="BJ803" s="18" t="s">
        <v>84</v>
      </c>
      <c r="BK803" s="229">
        <f>ROUND(I803*H803,2)</f>
        <v>0</v>
      </c>
      <c r="BL803" s="18" t="s">
        <v>1250</v>
      </c>
      <c r="BM803" s="228" t="s">
        <v>1256</v>
      </c>
    </row>
    <row r="804" s="12" customFormat="1" ht="22.8" customHeight="1">
      <c r="A804" s="12"/>
      <c r="B804" s="200"/>
      <c r="C804" s="201"/>
      <c r="D804" s="202" t="s">
        <v>75</v>
      </c>
      <c r="E804" s="214" t="s">
        <v>1257</v>
      </c>
      <c r="F804" s="214" t="s">
        <v>1258</v>
      </c>
      <c r="G804" s="201"/>
      <c r="H804" s="201"/>
      <c r="I804" s="204"/>
      <c r="J804" s="215">
        <f>BK804</f>
        <v>0</v>
      </c>
      <c r="K804" s="201"/>
      <c r="L804" s="206"/>
      <c r="M804" s="207"/>
      <c r="N804" s="208"/>
      <c r="O804" s="208"/>
      <c r="P804" s="209">
        <f>P805</f>
        <v>0</v>
      </c>
      <c r="Q804" s="208"/>
      <c r="R804" s="209">
        <f>R805</f>
        <v>0</v>
      </c>
      <c r="S804" s="208"/>
      <c r="T804" s="210">
        <f>T805</f>
        <v>0</v>
      </c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R804" s="211" t="s">
        <v>173</v>
      </c>
      <c r="AT804" s="212" t="s">
        <v>75</v>
      </c>
      <c r="AU804" s="212" t="s">
        <v>84</v>
      </c>
      <c r="AY804" s="211" t="s">
        <v>139</v>
      </c>
      <c r="BK804" s="213">
        <f>BK805</f>
        <v>0</v>
      </c>
    </row>
    <row r="805" s="2" customFormat="1" ht="16.5" customHeight="1">
      <c r="A805" s="39"/>
      <c r="B805" s="40"/>
      <c r="C805" s="216" t="s">
        <v>1259</v>
      </c>
      <c r="D805" s="216" t="s">
        <v>142</v>
      </c>
      <c r="E805" s="217" t="s">
        <v>1260</v>
      </c>
      <c r="F805" s="218" t="s">
        <v>1258</v>
      </c>
      <c r="G805" s="219" t="s">
        <v>538</v>
      </c>
      <c r="H805" s="220">
        <v>1</v>
      </c>
      <c r="I805" s="221"/>
      <c r="J805" s="222">
        <f>ROUND(I805*H805,2)</f>
        <v>0</v>
      </c>
      <c r="K805" s="223"/>
      <c r="L805" s="45"/>
      <c r="M805" s="285" t="s">
        <v>1</v>
      </c>
      <c r="N805" s="286" t="s">
        <v>41</v>
      </c>
      <c r="O805" s="287"/>
      <c r="P805" s="288">
        <f>O805*H805</f>
        <v>0</v>
      </c>
      <c r="Q805" s="288">
        <v>0</v>
      </c>
      <c r="R805" s="288">
        <f>Q805*H805</f>
        <v>0</v>
      </c>
      <c r="S805" s="288">
        <v>0</v>
      </c>
      <c r="T805" s="289">
        <f>S805*H805</f>
        <v>0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28" t="s">
        <v>1250</v>
      </c>
      <c r="AT805" s="228" t="s">
        <v>142</v>
      </c>
      <c r="AU805" s="228" t="s">
        <v>86</v>
      </c>
      <c r="AY805" s="18" t="s">
        <v>139</v>
      </c>
      <c r="BE805" s="229">
        <f>IF(N805="základní",J805,0)</f>
        <v>0</v>
      </c>
      <c r="BF805" s="229">
        <f>IF(N805="snížená",J805,0)</f>
        <v>0</v>
      </c>
      <c r="BG805" s="229">
        <f>IF(N805="zákl. přenesená",J805,0)</f>
        <v>0</v>
      </c>
      <c r="BH805" s="229">
        <f>IF(N805="sníž. přenesená",J805,0)</f>
        <v>0</v>
      </c>
      <c r="BI805" s="229">
        <f>IF(N805="nulová",J805,0)</f>
        <v>0</v>
      </c>
      <c r="BJ805" s="18" t="s">
        <v>84</v>
      </c>
      <c r="BK805" s="229">
        <f>ROUND(I805*H805,2)</f>
        <v>0</v>
      </c>
      <c r="BL805" s="18" t="s">
        <v>1250</v>
      </c>
      <c r="BM805" s="228" t="s">
        <v>1261</v>
      </c>
    </row>
    <row r="806" s="2" customFormat="1" ht="6.96" customHeight="1">
      <c r="A806" s="39"/>
      <c r="B806" s="67"/>
      <c r="C806" s="68"/>
      <c r="D806" s="68"/>
      <c r="E806" s="68"/>
      <c r="F806" s="68"/>
      <c r="G806" s="68"/>
      <c r="H806" s="68"/>
      <c r="I806" s="68"/>
      <c r="J806" s="68"/>
      <c r="K806" s="68"/>
      <c r="L806" s="45"/>
      <c r="M806" s="39"/>
      <c r="O806" s="39"/>
      <c r="P806" s="39"/>
      <c r="Q806" s="39"/>
      <c r="R806" s="39"/>
      <c r="S806" s="39"/>
      <c r="T806" s="39"/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</row>
  </sheetData>
  <sheetProtection sheet="1" autoFilter="0" formatColumns="0" formatRows="0" objects="1" scenarios="1" spinCount="100000" saltValue="BWQ7nFFyvzdJCaTCXwmUGjffmrOaxoFXUjOccxrTrUrqk01QX4AjU6nzLdRr++xVLyWrVw1wf1+jSxqoPQ66Ug==" hashValue="eEW1PPgHafsMtTk2waaUqWJsAUjPQmD/QkuLTMKWJwK7rP9vZ7JFW6xUghY6sntl6+rYhg6tKSdTaEucm8gsEA==" algorithmName="SHA-512" password="CC35"/>
  <autoFilter ref="C144:K805"/>
  <mergeCells count="9">
    <mergeCell ref="E7:H7"/>
    <mergeCell ref="E9:H9"/>
    <mergeCell ref="E18:H18"/>
    <mergeCell ref="E27:H27"/>
    <mergeCell ref="E85:H85"/>
    <mergeCell ref="E87:H87"/>
    <mergeCell ref="E135:H135"/>
    <mergeCell ref="E137:H13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PC08-PC\PC08</dc:creator>
  <cp:lastModifiedBy>PC08-PC\PC08</cp:lastModifiedBy>
  <dcterms:created xsi:type="dcterms:W3CDTF">2024-09-23T08:29:01Z</dcterms:created>
  <dcterms:modified xsi:type="dcterms:W3CDTF">2024-09-23T08:29:05Z</dcterms:modified>
</cp:coreProperties>
</file>